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I:\CPL - PROCESSOS LICITATÓRIOS\2021\PROCESSOS EM ANDAMENTO\CONCORRÊNCIA\CC 002-21 - CONSTRUÇÃO CIVIL PARA MANUTENÇÃO PREDIAL\"/>
    </mc:Choice>
  </mc:AlternateContent>
  <xr:revisionPtr revIDLastSave="0" documentId="13_ncr:1_{BDF79FD7-E601-4A38-9D76-F0D86D477DB5}" xr6:coauthVersionLast="47" xr6:coauthVersionMax="47" xr10:uidLastSave="{00000000-0000-0000-0000-000000000000}"/>
  <bookViews>
    <workbookView xWindow="-120" yWindow="-120" windowWidth="29040" windowHeight="15840" xr2:uid="{00000000-000D-0000-FFFF-FFFF00000000}"/>
  </bookViews>
  <sheets>
    <sheet name="Planilha1" sheetId="1" r:id="rId1"/>
  </sheets>
  <definedNames>
    <definedName name="_xlnm.Print_Area" localSheetId="0">Planilha1!$A$1:$H$316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4" i="1" l="1"/>
  <c r="H114" i="1" s="1"/>
  <c r="G291" i="1" l="1"/>
  <c r="H291" i="1" s="1"/>
  <c r="G241" i="1" l="1"/>
  <c r="H241" i="1" s="1"/>
  <c r="G314" i="1"/>
  <c r="H314" i="1" s="1"/>
  <c r="G305" i="1" l="1"/>
  <c r="H305" i="1" s="1"/>
  <c r="G313" i="1" l="1"/>
  <c r="H313" i="1" s="1"/>
  <c r="G147" i="1"/>
  <c r="H147" i="1" s="1"/>
  <c r="G146" i="1"/>
  <c r="H146" i="1" s="1"/>
  <c r="G113" i="1"/>
  <c r="H113" i="1" s="1"/>
  <c r="G112" i="1"/>
  <c r="H112" i="1" s="1"/>
  <c r="G111" i="1"/>
  <c r="H111" i="1" s="1"/>
  <c r="G110" i="1" l="1"/>
  <c r="H110" i="1" s="1"/>
  <c r="E312" i="1"/>
  <c r="G179" i="1"/>
  <c r="H179" i="1" s="1"/>
  <c r="G180" i="1"/>
  <c r="H180" i="1" s="1"/>
  <c r="G177" i="1"/>
  <c r="H177" i="1" s="1"/>
  <c r="G176" i="1"/>
  <c r="H176" i="1" s="1"/>
  <c r="E188" i="1"/>
  <c r="G168" i="1"/>
  <c r="H168" i="1" s="1"/>
  <c r="E102" i="1"/>
  <c r="G109" i="1" l="1"/>
  <c r="H109" i="1" s="1"/>
  <c r="G108" i="1"/>
  <c r="H108" i="1" s="1"/>
  <c r="G107" i="1"/>
  <c r="H107" i="1" s="1"/>
  <c r="G106" i="1"/>
  <c r="H106" i="1" s="1"/>
  <c r="G145" i="1"/>
  <c r="H145" i="1" s="1"/>
  <c r="G104" i="1"/>
  <c r="H104" i="1" s="1"/>
  <c r="G105" i="1"/>
  <c r="H105" i="1" s="1"/>
  <c r="G103" i="1"/>
  <c r="H103" i="1" s="1"/>
  <c r="G102" i="1"/>
  <c r="H102" i="1" s="1"/>
  <c r="G101" i="1"/>
  <c r="H101" i="1" s="1"/>
  <c r="G312" i="1"/>
  <c r="H312" i="1" s="1"/>
  <c r="G188" i="1"/>
  <c r="H188" i="1" s="1"/>
  <c r="G141" i="1"/>
  <c r="H141" i="1" s="1"/>
  <c r="G142" i="1"/>
  <c r="H142" i="1" s="1"/>
  <c r="G143" i="1"/>
  <c r="H143" i="1" s="1"/>
  <c r="G144" i="1"/>
  <c r="H144" i="1" s="1"/>
  <c r="G311" i="1" l="1"/>
  <c r="H311" i="1" s="1"/>
  <c r="G310" i="1"/>
  <c r="H310" i="1" s="1"/>
  <c r="G309" i="1"/>
  <c r="H309" i="1" s="1"/>
  <c r="G140" i="1"/>
  <c r="H140" i="1" s="1"/>
  <c r="G99" i="1"/>
  <c r="H99" i="1" s="1"/>
  <c r="G100" i="1"/>
  <c r="H100" i="1" s="1"/>
  <c r="G139" i="1"/>
  <c r="H139" i="1" s="1"/>
  <c r="G46" i="1"/>
  <c r="H46" i="1" s="1"/>
  <c r="G94" i="1"/>
  <c r="H94" i="1" s="1"/>
  <c r="G95" i="1"/>
  <c r="H95" i="1" s="1"/>
  <c r="G96" i="1"/>
  <c r="H96" i="1" s="1"/>
  <c r="G97" i="1"/>
  <c r="H97" i="1" s="1"/>
  <c r="G98" i="1"/>
  <c r="H98" i="1" s="1"/>
  <c r="G187" i="1"/>
  <c r="H187" i="1" s="1"/>
  <c r="G47" i="1"/>
  <c r="H47" i="1" s="1"/>
  <c r="G45" i="1" l="1"/>
  <c r="H45" i="1" s="1"/>
  <c r="G44" i="1"/>
  <c r="H44" i="1" s="1"/>
  <c r="G43" i="1"/>
  <c r="H43" i="1" s="1"/>
  <c r="G42" i="1"/>
  <c r="H42" i="1" s="1"/>
  <c r="G295" i="1" l="1"/>
  <c r="H295" i="1" s="1"/>
  <c r="G296" i="1"/>
  <c r="H296" i="1" s="1"/>
  <c r="G297" i="1"/>
  <c r="H297" i="1" s="1"/>
  <c r="G298" i="1"/>
  <c r="H298" i="1" s="1"/>
  <c r="G299" i="1"/>
  <c r="H299" i="1" s="1"/>
  <c r="G300" i="1"/>
  <c r="H300" i="1" s="1"/>
  <c r="G301" i="1"/>
  <c r="H301" i="1" s="1"/>
  <c r="G302" i="1"/>
  <c r="H302" i="1" s="1"/>
  <c r="G303" i="1"/>
  <c r="H303" i="1" s="1"/>
  <c r="G304" i="1"/>
  <c r="H304" i="1" s="1"/>
  <c r="G306" i="1"/>
  <c r="H306" i="1" s="1"/>
  <c r="G307" i="1"/>
  <c r="H307" i="1" s="1"/>
  <c r="G308" i="1"/>
  <c r="H308" i="1" s="1"/>
  <c r="G294" i="1"/>
  <c r="H294" i="1" s="1"/>
  <c r="G252" i="1"/>
  <c r="H252" i="1" s="1"/>
  <c r="G253" i="1"/>
  <c r="H253" i="1" s="1"/>
  <c r="G254" i="1"/>
  <c r="H254" i="1" s="1"/>
  <c r="G255" i="1"/>
  <c r="H255" i="1" s="1"/>
  <c r="G256" i="1"/>
  <c r="H256" i="1" s="1"/>
  <c r="G257" i="1"/>
  <c r="H257" i="1" s="1"/>
  <c r="G258" i="1"/>
  <c r="H258" i="1" s="1"/>
  <c r="G259" i="1"/>
  <c r="H259" i="1" s="1"/>
  <c r="G260" i="1"/>
  <c r="H260" i="1" s="1"/>
  <c r="G261" i="1"/>
  <c r="H261" i="1" s="1"/>
  <c r="G262" i="1"/>
  <c r="H262" i="1" s="1"/>
  <c r="G263" i="1"/>
  <c r="H263" i="1" s="1"/>
  <c r="G264" i="1"/>
  <c r="H264" i="1" s="1"/>
  <c r="G265" i="1"/>
  <c r="H265" i="1" s="1"/>
  <c r="G266" i="1"/>
  <c r="H266" i="1" s="1"/>
  <c r="G267" i="1"/>
  <c r="H267" i="1" s="1"/>
  <c r="G268" i="1"/>
  <c r="H268" i="1" s="1"/>
  <c r="G269" i="1"/>
  <c r="H269" i="1" s="1"/>
  <c r="G270" i="1"/>
  <c r="H270" i="1" s="1"/>
  <c r="G271" i="1"/>
  <c r="H271" i="1" s="1"/>
  <c r="G272" i="1"/>
  <c r="H272" i="1" s="1"/>
  <c r="G273" i="1"/>
  <c r="H273" i="1" s="1"/>
  <c r="G274" i="1"/>
  <c r="H274" i="1" s="1"/>
  <c r="G275" i="1"/>
  <c r="H275" i="1" s="1"/>
  <c r="G276" i="1"/>
  <c r="H276" i="1" s="1"/>
  <c r="G277" i="1"/>
  <c r="H277" i="1" s="1"/>
  <c r="G278" i="1"/>
  <c r="H278" i="1" s="1"/>
  <c r="G279" i="1"/>
  <c r="H279" i="1" s="1"/>
  <c r="G280" i="1"/>
  <c r="H280" i="1" s="1"/>
  <c r="G281" i="1"/>
  <c r="H281" i="1" s="1"/>
  <c r="G282" i="1"/>
  <c r="H282" i="1" s="1"/>
  <c r="G283" i="1"/>
  <c r="H283" i="1" s="1"/>
  <c r="G284" i="1"/>
  <c r="H284" i="1" s="1"/>
  <c r="G285" i="1"/>
  <c r="H285" i="1" s="1"/>
  <c r="G286" i="1"/>
  <c r="H286" i="1" s="1"/>
  <c r="G287" i="1"/>
  <c r="H287" i="1" s="1"/>
  <c r="G288" i="1"/>
  <c r="H288" i="1" s="1"/>
  <c r="G289" i="1"/>
  <c r="H289" i="1" s="1"/>
  <c r="G290" i="1"/>
  <c r="H290" i="1" s="1"/>
  <c r="G251" i="1"/>
  <c r="H251" i="1" s="1"/>
  <c r="G245" i="1"/>
  <c r="H245" i="1" s="1"/>
  <c r="G246" i="1"/>
  <c r="H246" i="1" s="1"/>
  <c r="G247" i="1"/>
  <c r="H247" i="1" s="1"/>
  <c r="G248" i="1"/>
  <c r="H248" i="1" s="1"/>
  <c r="G244" i="1"/>
  <c r="H244" i="1" s="1"/>
  <c r="H292" i="1" l="1"/>
  <c r="H315" i="1"/>
  <c r="H249" i="1"/>
  <c r="G191" i="1"/>
  <c r="H191" i="1" s="1"/>
  <c r="G192" i="1"/>
  <c r="H192" i="1" s="1"/>
  <c r="G193" i="1"/>
  <c r="H193" i="1" s="1"/>
  <c r="G194" i="1"/>
  <c r="H194" i="1" s="1"/>
  <c r="G195" i="1"/>
  <c r="H195" i="1" s="1"/>
  <c r="G196" i="1"/>
  <c r="H196" i="1" s="1"/>
  <c r="G197" i="1"/>
  <c r="H197" i="1" s="1"/>
  <c r="G198" i="1"/>
  <c r="H198" i="1" s="1"/>
  <c r="G199" i="1"/>
  <c r="H199" i="1" s="1"/>
  <c r="G200" i="1"/>
  <c r="H200" i="1" s="1"/>
  <c r="G201" i="1"/>
  <c r="H201" i="1" s="1"/>
  <c r="G202" i="1"/>
  <c r="H202" i="1" s="1"/>
  <c r="G203" i="1"/>
  <c r="H203" i="1" s="1"/>
  <c r="G204" i="1"/>
  <c r="H204" i="1" s="1"/>
  <c r="G205" i="1"/>
  <c r="H205" i="1" s="1"/>
  <c r="G206" i="1"/>
  <c r="H206" i="1" s="1"/>
  <c r="G207" i="1"/>
  <c r="H207" i="1" s="1"/>
  <c r="G208" i="1"/>
  <c r="H208" i="1" s="1"/>
  <c r="G209" i="1"/>
  <c r="H209" i="1" s="1"/>
  <c r="G210" i="1"/>
  <c r="H210" i="1" s="1"/>
  <c r="G211" i="1"/>
  <c r="H211" i="1" s="1"/>
  <c r="G212" i="1"/>
  <c r="H212" i="1" s="1"/>
  <c r="G213" i="1"/>
  <c r="H213" i="1" s="1"/>
  <c r="G214" i="1"/>
  <c r="H214" i="1" s="1"/>
  <c r="G215" i="1"/>
  <c r="H215" i="1" s="1"/>
  <c r="G216" i="1"/>
  <c r="H216" i="1" s="1"/>
  <c r="G217" i="1"/>
  <c r="H217" i="1" s="1"/>
  <c r="G218" i="1"/>
  <c r="H218" i="1" s="1"/>
  <c r="G219" i="1"/>
  <c r="H219" i="1" s="1"/>
  <c r="G220" i="1"/>
  <c r="H220" i="1" s="1"/>
  <c r="G221" i="1"/>
  <c r="H221" i="1" s="1"/>
  <c r="G222" i="1"/>
  <c r="H222" i="1" s="1"/>
  <c r="G223" i="1"/>
  <c r="H223" i="1" s="1"/>
  <c r="G224" i="1"/>
  <c r="H224" i="1" s="1"/>
  <c r="G225" i="1"/>
  <c r="H225" i="1" s="1"/>
  <c r="G226" i="1"/>
  <c r="H226" i="1" s="1"/>
  <c r="G227" i="1"/>
  <c r="H227" i="1" s="1"/>
  <c r="G228" i="1"/>
  <c r="H228" i="1" s="1"/>
  <c r="G229" i="1"/>
  <c r="H229" i="1" s="1"/>
  <c r="G230" i="1"/>
  <c r="H230" i="1" s="1"/>
  <c r="G231" i="1"/>
  <c r="H231" i="1" s="1"/>
  <c r="G232" i="1"/>
  <c r="H232" i="1" s="1"/>
  <c r="G233" i="1"/>
  <c r="H233" i="1" s="1"/>
  <c r="G234" i="1"/>
  <c r="H234" i="1" s="1"/>
  <c r="G235" i="1"/>
  <c r="H235" i="1" s="1"/>
  <c r="G236" i="1"/>
  <c r="H236" i="1" s="1"/>
  <c r="G237" i="1"/>
  <c r="H237" i="1" s="1"/>
  <c r="G238" i="1"/>
  <c r="H238" i="1" s="1"/>
  <c r="G239" i="1"/>
  <c r="H239" i="1" s="1"/>
  <c r="G240" i="1"/>
  <c r="H240" i="1" s="1"/>
  <c r="G174" i="1"/>
  <c r="H174" i="1" s="1"/>
  <c r="G175" i="1"/>
  <c r="H175" i="1" s="1"/>
  <c r="G178" i="1"/>
  <c r="H178" i="1" s="1"/>
  <c r="G181" i="1"/>
  <c r="H181" i="1" s="1"/>
  <c r="G182" i="1"/>
  <c r="H182" i="1" s="1"/>
  <c r="G183" i="1"/>
  <c r="H183" i="1" s="1"/>
  <c r="G184" i="1"/>
  <c r="H184" i="1" s="1"/>
  <c r="G185" i="1"/>
  <c r="H185" i="1" s="1"/>
  <c r="G186" i="1"/>
  <c r="H186" i="1" s="1"/>
  <c r="G117" i="1"/>
  <c r="H117" i="1" s="1"/>
  <c r="G118" i="1"/>
  <c r="H118" i="1" s="1"/>
  <c r="G119" i="1"/>
  <c r="H119" i="1" s="1"/>
  <c r="G120" i="1"/>
  <c r="H120" i="1" s="1"/>
  <c r="G121" i="1"/>
  <c r="H121" i="1" s="1"/>
  <c r="G122" i="1"/>
  <c r="H122" i="1" s="1"/>
  <c r="G123" i="1"/>
  <c r="H123" i="1" s="1"/>
  <c r="G124" i="1"/>
  <c r="H124" i="1" s="1"/>
  <c r="G125" i="1"/>
  <c r="H125" i="1" s="1"/>
  <c r="G126" i="1"/>
  <c r="H126" i="1" s="1"/>
  <c r="G127" i="1"/>
  <c r="H127" i="1" s="1"/>
  <c r="G128" i="1"/>
  <c r="H128" i="1" s="1"/>
  <c r="G129" i="1"/>
  <c r="H129" i="1" s="1"/>
  <c r="G130" i="1"/>
  <c r="H130" i="1" s="1"/>
  <c r="G131" i="1"/>
  <c r="H131" i="1" s="1"/>
  <c r="G132" i="1"/>
  <c r="H132" i="1" s="1"/>
  <c r="G133" i="1"/>
  <c r="H133" i="1" s="1"/>
  <c r="G134" i="1"/>
  <c r="H134" i="1" s="1"/>
  <c r="G135" i="1"/>
  <c r="H135" i="1" s="1"/>
  <c r="G136" i="1"/>
  <c r="H136" i="1" s="1"/>
  <c r="G137" i="1"/>
  <c r="H137" i="1" s="1"/>
  <c r="G138" i="1"/>
  <c r="H138" i="1" s="1"/>
  <c r="G151" i="1"/>
  <c r="H151" i="1" s="1"/>
  <c r="G152" i="1"/>
  <c r="H152" i="1" s="1"/>
  <c r="G153" i="1"/>
  <c r="H153" i="1" s="1"/>
  <c r="G154" i="1"/>
  <c r="H154" i="1" s="1"/>
  <c r="G155" i="1"/>
  <c r="H155" i="1" s="1"/>
  <c r="G156" i="1"/>
  <c r="H156" i="1" s="1"/>
  <c r="G157" i="1"/>
  <c r="H157" i="1" s="1"/>
  <c r="G160" i="1"/>
  <c r="H160" i="1" s="1"/>
  <c r="G161" i="1"/>
  <c r="H161" i="1" s="1"/>
  <c r="G162" i="1"/>
  <c r="H162" i="1" s="1"/>
  <c r="G163" i="1"/>
  <c r="H163" i="1" s="1"/>
  <c r="G164" i="1"/>
  <c r="H164" i="1" s="1"/>
  <c r="G165" i="1"/>
  <c r="H165" i="1" s="1"/>
  <c r="G166" i="1"/>
  <c r="H166" i="1" s="1"/>
  <c r="G167" i="1"/>
  <c r="H167" i="1" s="1"/>
  <c r="G169" i="1"/>
  <c r="H169" i="1" s="1"/>
  <c r="G170" i="1"/>
  <c r="H170" i="1" s="1"/>
  <c r="G171" i="1"/>
  <c r="H171" i="1" s="1"/>
  <c r="G87" i="1"/>
  <c r="H87" i="1" s="1"/>
  <c r="G88" i="1"/>
  <c r="H88" i="1" s="1"/>
  <c r="G89" i="1"/>
  <c r="H89" i="1" s="1"/>
  <c r="G90" i="1"/>
  <c r="H90" i="1" s="1"/>
  <c r="G91" i="1"/>
  <c r="H91" i="1" s="1"/>
  <c r="G92" i="1"/>
  <c r="H92" i="1" s="1"/>
  <c r="G93" i="1"/>
  <c r="H93" i="1" s="1"/>
  <c r="H115" i="1" l="1"/>
  <c r="H242" i="1"/>
  <c r="H148" i="1"/>
  <c r="H189" i="1"/>
  <c r="H158" i="1"/>
  <c r="H172" i="1"/>
  <c r="E16" i="1"/>
  <c r="G84" i="1" l="1"/>
  <c r="H84" i="1" s="1"/>
  <c r="G64" i="1" l="1"/>
  <c r="G66" i="1"/>
  <c r="H64" i="1" l="1"/>
  <c r="H66" i="1"/>
  <c r="G50" i="1"/>
  <c r="H50" i="1" s="1"/>
  <c r="G51" i="1"/>
  <c r="H51" i="1" s="1"/>
  <c r="G52" i="1"/>
  <c r="H52" i="1" s="1"/>
  <c r="G53" i="1"/>
  <c r="H53" i="1" s="1"/>
  <c r="G54" i="1"/>
  <c r="H54" i="1" s="1"/>
  <c r="G55" i="1"/>
  <c r="H55" i="1" s="1"/>
  <c r="G58" i="1"/>
  <c r="H58" i="1" s="1"/>
  <c r="G59" i="1"/>
  <c r="H59" i="1" s="1"/>
  <c r="G60" i="1"/>
  <c r="H60" i="1" s="1"/>
  <c r="G61" i="1"/>
  <c r="H61" i="1" s="1"/>
  <c r="G65" i="1"/>
  <c r="H65" i="1" s="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s="1"/>
  <c r="G83" i="1"/>
  <c r="H83" i="1" s="1"/>
  <c r="G41" i="1"/>
  <c r="H41" i="1" s="1"/>
  <c r="G40" i="1"/>
  <c r="H40" i="1" s="1"/>
  <c r="G39" i="1"/>
  <c r="H39" i="1" s="1"/>
  <c r="G38" i="1"/>
  <c r="H38" i="1" s="1"/>
  <c r="H62" i="1" l="1"/>
  <c r="H85" i="1"/>
  <c r="H56" i="1"/>
  <c r="E27" i="1"/>
  <c r="G17" i="1"/>
  <c r="G18" i="1"/>
  <c r="H18" i="1" s="1"/>
  <c r="G19" i="1"/>
  <c r="H19" i="1" s="1"/>
  <c r="G20" i="1"/>
  <c r="H20" i="1" s="1"/>
  <c r="G21" i="1"/>
  <c r="H21" i="1" s="1"/>
  <c r="G22" i="1"/>
  <c r="H22" i="1" s="1"/>
  <c r="G23" i="1"/>
  <c r="H23" i="1" s="1"/>
  <c r="G24" i="1"/>
  <c r="H24" i="1" s="1"/>
  <c r="G25" i="1"/>
  <c r="H25" i="1" s="1"/>
  <c r="G26" i="1"/>
  <c r="H26" i="1" s="1"/>
  <c r="G27" i="1"/>
  <c r="G28" i="1"/>
  <c r="H28" i="1" s="1"/>
  <c r="G29" i="1"/>
  <c r="H29" i="1" s="1"/>
  <c r="G30" i="1"/>
  <c r="H30" i="1" s="1"/>
  <c r="G31" i="1"/>
  <c r="H31" i="1" s="1"/>
  <c r="G32" i="1"/>
  <c r="H32" i="1" s="1"/>
  <c r="G33" i="1"/>
  <c r="H33" i="1" s="1"/>
  <c r="G34" i="1"/>
  <c r="H34" i="1" s="1"/>
  <c r="G35" i="1"/>
  <c r="H35" i="1" s="1"/>
  <c r="G36" i="1"/>
  <c r="H36" i="1" s="1"/>
  <c r="G37" i="1"/>
  <c r="H37" i="1" s="1"/>
  <c r="E17" i="1"/>
  <c r="H17" i="1" l="1"/>
  <c r="H27" i="1"/>
  <c r="G16" i="1"/>
  <c r="H16" i="1" s="1"/>
  <c r="H48" i="1" l="1"/>
  <c r="H316" i="1"/>
</calcChain>
</file>

<file path=xl/sharedStrings.xml><?xml version="1.0" encoding="utf-8"?>
<sst xmlns="http://schemas.openxmlformats.org/spreadsheetml/2006/main" count="1158" uniqueCount="881">
  <si>
    <t>PLANILHA ORÇAMENTÁRIA - MANUTENÇÃO PREDIAL</t>
  </si>
  <si>
    <t>REF.:</t>
  </si>
  <si>
    <t>BDI:</t>
  </si>
  <si>
    <t>AL</t>
  </si>
  <si>
    <t>ITEM</t>
  </si>
  <si>
    <t>CODIGO</t>
  </si>
  <si>
    <t>DESCRIÇÃO</t>
  </si>
  <si>
    <t>SESC - ALAGOAS</t>
  </si>
  <si>
    <t>UND</t>
  </si>
  <si>
    <t>QTD</t>
  </si>
  <si>
    <t>VALORES</t>
  </si>
  <si>
    <t>UNITÁRIO</t>
  </si>
  <si>
    <t>UNIT. C/ BDI</t>
  </si>
  <si>
    <t>TOTAL</t>
  </si>
  <si>
    <t>01.00</t>
  </si>
  <si>
    <t>DEMOLIÇÕES E RETIRADAS</t>
  </si>
  <si>
    <t>01.01</t>
  </si>
  <si>
    <t>LOCAL:</t>
  </si>
  <si>
    <t>m²</t>
  </si>
  <si>
    <t>DESMONTAGEM DE ESTRUTURA METÁLICA COM RETIRADA DE SOLDA E CORTE DE PEÇAS POR MEIO DE LIXADEIRA</t>
  </si>
  <si>
    <t>08344/ORSE</t>
  </si>
  <si>
    <t>01.02</t>
  </si>
  <si>
    <t>030/ORSE</t>
  </si>
  <si>
    <t>Demolição de madeiramento em coberturas com telhas cerâmicas</t>
  </si>
  <si>
    <t>01.03</t>
  </si>
  <si>
    <t>038/ORSE</t>
  </si>
  <si>
    <t>Remoção de calha de zinco</t>
  </si>
  <si>
    <t>m</t>
  </si>
  <si>
    <t>01.04</t>
  </si>
  <si>
    <t>Remoção de esquadria metálica, com ou sem reaproveitamento</t>
  </si>
  <si>
    <t>4942/ORSE</t>
  </si>
  <si>
    <t>01.05</t>
  </si>
  <si>
    <t>Remoção de esquadria de madeira, com ou sem batente</t>
  </si>
  <si>
    <t>031/ORSE</t>
  </si>
  <si>
    <t>01.06</t>
  </si>
  <si>
    <t>4268/ORSE</t>
  </si>
  <si>
    <t>Remoção de árvore, porte médio, com utilização de retro-escavadeira</t>
  </si>
  <si>
    <t>01.07</t>
  </si>
  <si>
    <t>7991/ORSE</t>
  </si>
  <si>
    <t>Demolição de rufo de concreto</t>
  </si>
  <si>
    <t>01.08</t>
  </si>
  <si>
    <t>Demolição de pilares e vigas em concreto armado, de forma manual, sem reaproveitamento. af_12/2017</t>
  </si>
  <si>
    <t>97626/SINAPI</t>
  </si>
  <si>
    <t>m³</t>
  </si>
  <si>
    <t>01.09</t>
  </si>
  <si>
    <t>013/ORSE</t>
  </si>
  <si>
    <t>Demolição de concreto manualmente</t>
  </si>
  <si>
    <t>01.10</t>
  </si>
  <si>
    <t>023/ORSE</t>
  </si>
  <si>
    <t>Demolição de divisórias tipo divilux</t>
  </si>
  <si>
    <t>01.11</t>
  </si>
  <si>
    <t>012/ORSE</t>
  </si>
  <si>
    <t>Demolição de forros</t>
  </si>
  <si>
    <t>01.12</t>
  </si>
  <si>
    <t>4876/ORSE</t>
  </si>
  <si>
    <t>01.13</t>
  </si>
  <si>
    <t>Remoção de madeiramento, exclusive peças principais</t>
  </si>
  <si>
    <t>06/ORSE</t>
  </si>
  <si>
    <t>Demolição de alvenaria de bloco cerâmico e=0,09m - revestida</t>
  </si>
  <si>
    <t>01.14</t>
  </si>
  <si>
    <t>8038/ORSE</t>
  </si>
  <si>
    <t>Demolição de alvenaria de elementos vazados (cobogó), sem reaproveitamento</t>
  </si>
  <si>
    <t>01.15</t>
  </si>
  <si>
    <t>018/ORSE</t>
  </si>
  <si>
    <t>Demolição de piso cerâmico ou ladrilho</t>
  </si>
  <si>
    <t>01.16</t>
  </si>
  <si>
    <t>016/ORSE</t>
  </si>
  <si>
    <t>Demolição manual de piso cimentado sobre lastro de concreto - Rev 01</t>
  </si>
  <si>
    <t>01.17</t>
  </si>
  <si>
    <t>Demolição de piso em pedra calcárea</t>
  </si>
  <si>
    <t>4801/ORSE</t>
  </si>
  <si>
    <t>01.18</t>
  </si>
  <si>
    <t>035/ORSE</t>
  </si>
  <si>
    <t>Demolição de pisos vinílicos (paviflex), exclusive contra-piso</t>
  </si>
  <si>
    <t>01.19</t>
  </si>
  <si>
    <t>022/ORSE</t>
  </si>
  <si>
    <t>Demolição de revestimento cerâmico ou azulejo</t>
  </si>
  <si>
    <t>01.20</t>
  </si>
  <si>
    <t>020/ORSE</t>
  </si>
  <si>
    <t>Demolição de pavimentação em paralelepípedo ou pré-moldados de concreto c/ reaproveitamento</t>
  </si>
  <si>
    <t>01.21</t>
  </si>
  <si>
    <t>017/ORSE</t>
  </si>
  <si>
    <t>Demolição de reboco</t>
  </si>
  <si>
    <t>01.22</t>
  </si>
  <si>
    <t>032/ORSE</t>
  </si>
  <si>
    <t>Remoção de carpete</t>
  </si>
  <si>
    <t>01.23</t>
  </si>
  <si>
    <t>040/ORSE</t>
  </si>
  <si>
    <t>Remoção de luminária</t>
  </si>
  <si>
    <t>und</t>
  </si>
  <si>
    <t>01.24</t>
  </si>
  <si>
    <t>029/ORSE</t>
  </si>
  <si>
    <t>Remoção de pintura à óleo ou esmalte</t>
  </si>
  <si>
    <t>01.25</t>
  </si>
  <si>
    <t>026/ORSE</t>
  </si>
  <si>
    <t>Coleta e carga manuais de entulho</t>
  </si>
  <si>
    <t>01.26</t>
  </si>
  <si>
    <t>2545/ORSE</t>
  </si>
  <si>
    <t>Transporte de material, por peso, com caminhão basculante, com ciclo definido e dmt 2001 a 3000m. Rev 01</t>
  </si>
  <si>
    <t>t</t>
  </si>
  <si>
    <t>02.00</t>
  </si>
  <si>
    <t>INFRA-ESTRUTURA</t>
  </si>
  <si>
    <t>02.01</t>
  </si>
  <si>
    <t>03/ORSE</t>
  </si>
  <si>
    <t>Limpeza manual de terreno com vegetação rasteira, incluindo roçagem e queima</t>
  </si>
  <si>
    <t>m2</t>
  </si>
  <si>
    <t>02.02</t>
  </si>
  <si>
    <t>Aterro de caixão de ediificação, com fornec. de areia, adensada com águ</t>
  </si>
  <si>
    <t>077/ORSE</t>
  </si>
  <si>
    <t>02.03</t>
  </si>
  <si>
    <t>147/ORSE</t>
  </si>
  <si>
    <t>Cintas e vergas em concreto armado pré-moldado fck=15 mpa, seção 9x12cm</t>
  </si>
  <si>
    <t>02.04</t>
  </si>
  <si>
    <t>165/ORSE</t>
  </si>
  <si>
    <t>Alvenaria bloco cerâmico vedação, 9x19x24cm, e=24cm, com argamassa t5 - 1:2:8 (cimento/cal/areia), junta=2cm</t>
  </si>
  <si>
    <t>02.05</t>
  </si>
  <si>
    <t>2497/ORSE</t>
  </si>
  <si>
    <t>Escavação manual de vala ou cava em material de 1ª categoria, profundidade até 1,50m</t>
  </si>
  <si>
    <t>02.06</t>
  </si>
  <si>
    <t>Concreto ciclópico</t>
  </si>
  <si>
    <t>094/ORSE</t>
  </si>
  <si>
    <t>03.00</t>
  </si>
  <si>
    <t>SUPER-ESTRUTURA</t>
  </si>
  <si>
    <t>03.01</t>
  </si>
  <si>
    <t>Batente em madeira de lei l = 0,14 m (caixão), para portas de 0,60 a 1,00m de largura, h=2,20m, incluso 02 jogos de aliza</t>
  </si>
  <si>
    <t>1769/ORSE</t>
  </si>
  <si>
    <t>Alvenaria bloco cerâmico vedação, 9x19x24cm, e=9cm, com argamassa t5 - 1:2:8 (cimento/cal/areia), junta=1cm - Rev.09</t>
  </si>
  <si>
    <t>0151/ORSE</t>
  </si>
  <si>
    <t>03.02</t>
  </si>
  <si>
    <t>0165/ORSE</t>
  </si>
  <si>
    <t>03.03</t>
  </si>
  <si>
    <t>6457/ORSE</t>
  </si>
  <si>
    <t>Concreto armado fck=15MPa fabricado na obra, adensado e lançado, para Uso Geral, com formas planas em compensado resinado 12mm (05 usos)</t>
  </si>
  <si>
    <t>03.04</t>
  </si>
  <si>
    <t>7369/ORSE</t>
  </si>
  <si>
    <t>Concreto Armado fck=30,0MPa, usinado, bombeado, adensado e lançado, para uso Geral, com formas planas em compensado resinado 12mm (05 usos)</t>
  </si>
  <si>
    <t>04.00</t>
  </si>
  <si>
    <t>ESQUADRIAS</t>
  </si>
  <si>
    <t>04.01</t>
  </si>
  <si>
    <t>04.02</t>
  </si>
  <si>
    <t>7315/ORSE</t>
  </si>
  <si>
    <t>Fechadura para portas interna/externas, IMAB, linha Duna, ref.8866-CR, ou similar</t>
  </si>
  <si>
    <t>04.03</t>
  </si>
  <si>
    <t>Botoeira de destrave de fechadura eletromagnetica para controle de acesso</t>
  </si>
  <si>
    <t>10004/ORSE</t>
  </si>
  <si>
    <t>04.04</t>
  </si>
  <si>
    <t>Ferragem para divisória (vão porta) composta de 3 dobradiças palmela e 1 fechadura tubular Lockwell com botão de giro para travamento, ref:41410N, ou similar</t>
  </si>
  <si>
    <t>0178/ORSE</t>
  </si>
  <si>
    <t>CJ</t>
  </si>
  <si>
    <t>04.05</t>
  </si>
  <si>
    <t>Fechadura ou fecho eletromagnético para controle de acesso ref:HDL,12volts, modelo FEC-91LA, ou similar, para embutir no batente (exceto fechadura convencional)</t>
  </si>
  <si>
    <t>10003/ORSE</t>
  </si>
  <si>
    <t>04.06</t>
  </si>
  <si>
    <t>Janela de alumínio de correr com 2 folhas para vidros, com vidros, batente, acabamento com acetato ou brilhante e ferragens. exclusive alizar e contramarco. fornecimento e instalação. af_12/2019</t>
  </si>
  <si>
    <t>94570/SINAPI</t>
  </si>
  <si>
    <t>04.07</t>
  </si>
  <si>
    <t>Porta em alumínio anodizado cor N/B/P, de abrir, em tubo quadrado 2"x1" com espaçamentos de 18cm</t>
  </si>
  <si>
    <t>9470/ORSE</t>
  </si>
  <si>
    <t>04.08</t>
  </si>
  <si>
    <t>Porta em alumínio de abrir tipo veneziana com guarnição, fixação com parafusos - fornecimento e instalação. af_12/2019</t>
  </si>
  <si>
    <t>04.09</t>
  </si>
  <si>
    <t>Recuperação de batente em madeira de lei, para portas e/ou janelas</t>
  </si>
  <si>
    <t>3789/ORSE</t>
  </si>
  <si>
    <t>04.10</t>
  </si>
  <si>
    <t>1805/ORSE</t>
  </si>
  <si>
    <t>Porta em madeira compensada (virola), lisa, semi-ôca, 0.60 x 2.10 m, exclusive batentes e ferragens</t>
  </si>
  <si>
    <t>04.11</t>
  </si>
  <si>
    <t>3543/ORSE</t>
  </si>
  <si>
    <t>Porta em madeira compensada (virola), lisa, semi-ôca, 0.70 x 2.10 m, inclusive batentes e ferragens</t>
  </si>
  <si>
    <t>04.12</t>
  </si>
  <si>
    <t>3544/ORSE</t>
  </si>
  <si>
    <t>Porta em madeira compensada (virola), lisa, semi-ôca, 0.80 x 2.10 m, inclusive batentes e ferragens</t>
  </si>
  <si>
    <t>04.13</t>
  </si>
  <si>
    <t>04.14</t>
  </si>
  <si>
    <t>04.15</t>
  </si>
  <si>
    <t>04.16</t>
  </si>
  <si>
    <t>04.17</t>
  </si>
  <si>
    <t>04.18</t>
  </si>
  <si>
    <t>04.19</t>
  </si>
  <si>
    <t>04.20</t>
  </si>
  <si>
    <t>04.21</t>
  </si>
  <si>
    <t>ORSE/1859</t>
  </si>
  <si>
    <t>ORSE/1811</t>
  </si>
  <si>
    <t>ORSE/1802</t>
  </si>
  <si>
    <t>ORSE/9365</t>
  </si>
  <si>
    <t>ORSE/1728</t>
  </si>
  <si>
    <t>ORSE/7181</t>
  </si>
  <si>
    <t>ORSE/3703</t>
  </si>
  <si>
    <t>ORSE/12131</t>
  </si>
  <si>
    <t>ORSE/12132</t>
  </si>
  <si>
    <t>ORSE/12261</t>
  </si>
  <si>
    <t>Vidro liso incolor 5mm</t>
  </si>
  <si>
    <t>1879/ORSE</t>
  </si>
  <si>
    <t>Conjunto de fechadura e contra fechadura bico de papagaio, com abas, ref.AL 1510 E 1511, respectivamente, p/ esquadria de vidro temperado (ou similar)</t>
  </si>
  <si>
    <t>Mola hidraulica de piso para porta de vidro temperado. af_01/2021</t>
  </si>
  <si>
    <t>102188/SINAPI</t>
  </si>
  <si>
    <t>SINAPI/102184</t>
  </si>
  <si>
    <t>05.00</t>
  </si>
  <si>
    <t>SERRALHERIA</t>
  </si>
  <si>
    <t>SUB-TOTAL</t>
  </si>
  <si>
    <t>06.00</t>
  </si>
  <si>
    <t>COBERTA</t>
  </si>
  <si>
    <t>06.01</t>
  </si>
  <si>
    <t>ORSE/247</t>
  </si>
  <si>
    <t>Emassamento de cumieira com telha ceramica</t>
  </si>
  <si>
    <t>06.02</t>
  </si>
  <si>
    <t>ORSE/248</t>
  </si>
  <si>
    <t>Emassamento de beiral com telha ceramica</t>
  </si>
  <si>
    <t>06.03</t>
  </si>
  <si>
    <t>ORSE/294</t>
  </si>
  <si>
    <t>Emassamento de algeroz</t>
  </si>
  <si>
    <t>06.04</t>
  </si>
  <si>
    <t>ORSE/3850</t>
  </si>
  <si>
    <t>Calha em chapa de alumínio lisa nº26, e=0,46mm</t>
  </si>
  <si>
    <t>06.05</t>
  </si>
  <si>
    <t>ORSE/298</t>
  </si>
  <si>
    <t>Calha em alvenaria / concreto, impermeabilizada c/ manta asfáltica</t>
  </si>
  <si>
    <t>06.06</t>
  </si>
  <si>
    <t>ORSE/299</t>
  </si>
  <si>
    <t>Condutor pvc soldável p/calha pluvial, d= 100mm</t>
  </si>
  <si>
    <t>ml</t>
  </si>
  <si>
    <t>06.07</t>
  </si>
  <si>
    <t>ORSE/9966</t>
  </si>
  <si>
    <t>Condutor pvc soldável p/calha pluvial, d= 150mm</t>
  </si>
  <si>
    <t>06.08</t>
  </si>
  <si>
    <t>ORSE/4489</t>
  </si>
  <si>
    <t>Desmontagem e re-montagem de tesoura com vão de  12m a 15 m</t>
  </si>
  <si>
    <t>06.09</t>
  </si>
  <si>
    <t>ORSE/208</t>
  </si>
  <si>
    <t>Imunização de madeiramento de cobertura com imunizante incolor tipo Penetrol ou similar</t>
  </si>
  <si>
    <t>06.10</t>
  </si>
  <si>
    <t>ORSE/261</t>
  </si>
  <si>
    <t>06.11</t>
  </si>
  <si>
    <t>ORSE/271</t>
  </si>
  <si>
    <t>06.12</t>
  </si>
  <si>
    <t>ORSE/9212</t>
  </si>
  <si>
    <t>06.13</t>
  </si>
  <si>
    <t>ORSE/266</t>
  </si>
  <si>
    <t>Revisão em cobertura com telha de fibrocimento ondulada 8mm</t>
  </si>
  <si>
    <t>06.14</t>
  </si>
  <si>
    <t>ORSE/236</t>
  </si>
  <si>
    <t>Telhamento com telha de fibrocimento ondulada esp = 8mm</t>
  </si>
  <si>
    <t>06.15</t>
  </si>
  <si>
    <t>ORSE/265</t>
  </si>
  <si>
    <t>Revisão em cobertura com telha de fibrocimento ondulada 6mm</t>
  </si>
  <si>
    <t>06.16</t>
  </si>
  <si>
    <t>ORSE/235</t>
  </si>
  <si>
    <t>Telhamento com telha de fibrocimento ondulada esp = 6mm, fixada com parafuso. Rev 02</t>
  </si>
  <si>
    <t>06.17</t>
  </si>
  <si>
    <t>ORSE/264</t>
  </si>
  <si>
    <t>Revisão em cobertura com telha de fibrocimento ondulada 4mm</t>
  </si>
  <si>
    <t>06.18</t>
  </si>
  <si>
    <t>ORSE/234</t>
  </si>
  <si>
    <t>Telhamento com telha de fibrocimento ondulada esp = 4mm</t>
  </si>
  <si>
    <t>06.19</t>
  </si>
  <si>
    <t>ORSE/196</t>
  </si>
  <si>
    <t>06.20</t>
  </si>
  <si>
    <t>ORSE/10439</t>
  </si>
  <si>
    <t>Madeiramento em massaranduba/madeira de lei, peça serrada 5cm x 17cm com abertura de encaixes</t>
  </si>
  <si>
    <t>06.21</t>
  </si>
  <si>
    <t>ORSE/230</t>
  </si>
  <si>
    <t>Telhamento com telha cerâmica tipo colonial, 1ª qualid, cor clara, Itabaianinha ou similar</t>
  </si>
  <si>
    <t>06.22</t>
  </si>
  <si>
    <t>ORSE/304</t>
  </si>
  <si>
    <t>Rufo de concreto armado fck=20mpa l=30cm e h=5cm</t>
  </si>
  <si>
    <t>07.00</t>
  </si>
  <si>
    <t>REVESTIMENTOS</t>
  </si>
  <si>
    <t>07.01</t>
  </si>
  <si>
    <t>ORSE/1912</t>
  </si>
  <si>
    <t>07.02</t>
  </si>
  <si>
    <t>ORSE/10619</t>
  </si>
  <si>
    <t>07.03</t>
  </si>
  <si>
    <t>07.04</t>
  </si>
  <si>
    <t>ORSE/1917</t>
  </si>
  <si>
    <t>Rejuntamento de revestimento ceramicos</t>
  </si>
  <si>
    <t>07.05</t>
  </si>
  <si>
    <t>ORSE/3311</t>
  </si>
  <si>
    <t>Chapisco em parede com argamassa traço t2 - 1:3  (cimento / areia / adesivo bianco) - Revisado 08/2015</t>
  </si>
  <si>
    <t>07.06</t>
  </si>
  <si>
    <t>ORSE/3312</t>
  </si>
  <si>
    <t>Chapisco em teto, e=5mm, com argamassa traço t1 - 1:3 (cimento / areia) - revisasa 08/2015</t>
  </si>
  <si>
    <t>07.07</t>
  </si>
  <si>
    <t>ORSE/1908</t>
  </si>
  <si>
    <t>Reboco ou emboço externo, de parede, com argamassa traço t5 - 1:2:8 (cimento / cal / areia), espessura 2,0 cm</t>
  </si>
  <si>
    <t>ORSE/4114</t>
  </si>
  <si>
    <t>08.00</t>
  </si>
  <si>
    <t>PISOS</t>
  </si>
  <si>
    <t>08.01</t>
  </si>
  <si>
    <t>ORSE/10043</t>
  </si>
  <si>
    <t>Piso cimentado desempolado traço 1:5, e = 3 cm, c/junta plastica 3x27mm</t>
  </si>
  <si>
    <t>08.02</t>
  </si>
  <si>
    <t>ORSE/11778</t>
  </si>
  <si>
    <t>Piso em concreto simples desempolado, fck = 21 MPa, e = 8 cm</t>
  </si>
  <si>
    <t>08.03</t>
  </si>
  <si>
    <t>08.04</t>
  </si>
  <si>
    <t>ORSE/2226</t>
  </si>
  <si>
    <t>Piso vinílico 30 x 30 cm, e=3,2mm, liso, fixado com cola sobre cimentado, Paviflex ou similar (exceto cimentado)</t>
  </si>
  <si>
    <t>08.05</t>
  </si>
  <si>
    <t>08.06</t>
  </si>
  <si>
    <t>ORSE/3641</t>
  </si>
  <si>
    <t>Acabamento de superfície de piso de concreto com polimento mecânico com acabadora simples - Rev 02</t>
  </si>
  <si>
    <t>08.07</t>
  </si>
  <si>
    <t>ORSE/2238</t>
  </si>
  <si>
    <t>Pavimentação c/ brita granítica  nº1, espalhada, e = 5,0cm</t>
  </si>
  <si>
    <t>08.08</t>
  </si>
  <si>
    <t>ORSE/2242</t>
  </si>
  <si>
    <t>Remoção e reposição de pavimentação a paralelepípedo ou pré-moldado de concreto</t>
  </si>
  <si>
    <t>08.09</t>
  </si>
  <si>
    <t>08.10</t>
  </si>
  <si>
    <t>ORSE/3786</t>
  </si>
  <si>
    <t>08.11</t>
  </si>
  <si>
    <t>ORSE/4889</t>
  </si>
  <si>
    <t>Passeio em concreto simples c/ cimentado e=5cm</t>
  </si>
  <si>
    <t>ORSE/104</t>
  </si>
  <si>
    <t>Camada impermeabilizadora, espessura = 8,0cm, c/ concreto fck = 15mpa</t>
  </si>
  <si>
    <t>09.00</t>
  </si>
  <si>
    <t>PINTURA</t>
  </si>
  <si>
    <t>09.01</t>
  </si>
  <si>
    <t>ORSE/7808</t>
  </si>
  <si>
    <t>09.02</t>
  </si>
  <si>
    <t>ORSE/2322</t>
  </si>
  <si>
    <t>Pintura de acabamento com aplicação de 02 demãos de tinta mineral em pó (Hidracor ou similar)</t>
  </si>
  <si>
    <t>09.03</t>
  </si>
  <si>
    <t>ORSE/3858</t>
  </si>
  <si>
    <t>09.04</t>
  </si>
  <si>
    <t>ORSE/2278</t>
  </si>
  <si>
    <t>Emassamento de superfície, com aplicação de 01 demão de massa corrida, lixamento e retoques</t>
  </si>
  <si>
    <t>09.05</t>
  </si>
  <si>
    <t>ORSE/2281</t>
  </si>
  <si>
    <t>Preparo de superfície com lixamento e aplicação de 01 demão de líquido selador</t>
  </si>
  <si>
    <t>09.06</t>
  </si>
  <si>
    <t>ORSE/2296</t>
  </si>
  <si>
    <t>09.07</t>
  </si>
  <si>
    <t>ORSE/3841</t>
  </si>
  <si>
    <t>09.08</t>
  </si>
  <si>
    <t>ORSE/4521</t>
  </si>
  <si>
    <t>Remoção de ferrugem em esquadrias ou estruturas metálicas com escova de aço</t>
  </si>
  <si>
    <t>09.09</t>
  </si>
  <si>
    <t>ORSE/8040</t>
  </si>
  <si>
    <t>Remoção de pintura a base óleo ou esmalte, utilizando removedor de tinta Coral ou similar</t>
  </si>
  <si>
    <t>10.00</t>
  </si>
  <si>
    <t>INSTALAÇÃO ELÉTRICA</t>
  </si>
  <si>
    <t>10.01</t>
  </si>
  <si>
    <t>ORSE/12102</t>
  </si>
  <si>
    <t>Luminária tubular com lâmpada led de 1 x 9/10 w / bivolt</t>
  </si>
  <si>
    <t>unid</t>
  </si>
  <si>
    <t>10.02</t>
  </si>
  <si>
    <t>ORSE/12103</t>
  </si>
  <si>
    <t>Luminária tubular com lâmpada led de 2 x 9/10 w / bivolt</t>
  </si>
  <si>
    <t>10.03</t>
  </si>
  <si>
    <t>ORSE/12021</t>
  </si>
  <si>
    <t>10.04</t>
  </si>
  <si>
    <t>SINAPI/97607</t>
  </si>
  <si>
    <t>Luminária arandela tipo tartaruga para 1 lâmpada led - fornecimento e instalação. af_11/2017</t>
  </si>
  <si>
    <t>10.05</t>
  </si>
  <si>
    <t>ORSE/10352</t>
  </si>
  <si>
    <t>Luminária tipo spot de embutir com lâmpada led 15w</t>
  </si>
  <si>
    <t>10.06</t>
  </si>
  <si>
    <t>ORSE/12312</t>
  </si>
  <si>
    <t>10.07</t>
  </si>
  <si>
    <t>ORSE/11153</t>
  </si>
  <si>
    <t>10.08</t>
  </si>
  <si>
    <t>ORSE/11999</t>
  </si>
  <si>
    <t>1778/orse</t>
  </si>
  <si>
    <t>Porta de ferro, de abrir, tipo grade com chapa, 87x210cm, com guarnicoes</t>
  </si>
  <si>
    <t>100701/SINAPI</t>
  </si>
  <si>
    <t>11.00</t>
  </si>
  <si>
    <t>INSTALAÇÃO LÓGICA/TELEFONICA</t>
  </si>
  <si>
    <t>11.01</t>
  </si>
  <si>
    <t>ORSE/5006</t>
  </si>
  <si>
    <t>Ponto para cabeamento estruturado embutido, com eletroduto pvc rígido  Ø 3/4" c/cabo UTP 4 pares cat. 5e</t>
  </si>
  <si>
    <t>11.02</t>
  </si>
  <si>
    <t>ORSE/677</t>
  </si>
  <si>
    <t>Ponto de telefone, com eletroduto de pvc rígido embutido  Ø 3/4"</t>
  </si>
  <si>
    <t>11.03</t>
  </si>
  <si>
    <t>ORSE/682</t>
  </si>
  <si>
    <t>Entrada para rede telefônica</t>
  </si>
  <si>
    <t>11.04</t>
  </si>
  <si>
    <t>ORSE/693</t>
  </si>
  <si>
    <t>Ponto seco de tomada p/ lógica, com eletroduto pvc rígido embutido, Ø 3/4"</t>
  </si>
  <si>
    <t>11.05</t>
  </si>
  <si>
    <t>ORSE/691</t>
  </si>
  <si>
    <t>Ponto de tomada p/ lógica, c/ canaleta plastica 20x10mm com divisória, sem fiação, aparente</t>
  </si>
  <si>
    <t>12.00</t>
  </si>
  <si>
    <t>INSTALAÇÃO HIDRO-SANITARIA</t>
  </si>
  <si>
    <t>12.01</t>
  </si>
  <si>
    <t>ORSE/1691</t>
  </si>
  <si>
    <t>Caixa de gordura - "cg" - (50 x 50 x 65cm)</t>
  </si>
  <si>
    <t>12.02</t>
  </si>
  <si>
    <t>ORSE/1690</t>
  </si>
  <si>
    <t>Caixa de reunião - "cr" - (50 x 50 x 65cm)</t>
  </si>
  <si>
    <t>12.03</t>
  </si>
  <si>
    <t>ORSE/1717</t>
  </si>
  <si>
    <t>Fossa em alvenaria de tijolo maciço 5,00 x 2,50 x 1,40 m</t>
  </si>
  <si>
    <t>m3</t>
  </si>
  <si>
    <t>12.05</t>
  </si>
  <si>
    <t>ORSE/1702</t>
  </si>
  <si>
    <t>Ralo sifonado em pvc d = 100 mm altura regulável, saída 40 mm, com grelha redonda acabamento cromado</t>
  </si>
  <si>
    <t>12.06</t>
  </si>
  <si>
    <t>Caixa sifonada em pvc,150x185x75mm, acabamento branco, com tampa cega</t>
  </si>
  <si>
    <t>12.07</t>
  </si>
  <si>
    <t>Sumidouro paredes blocos cerâmicos 6 furos e dimensões internas de  1,00 x 1,00 x 0,80 m</t>
  </si>
  <si>
    <t>12.08</t>
  </si>
  <si>
    <t>12.09</t>
  </si>
  <si>
    <t>Vaso sanitário convencional, linha ravena P9, DECA ou similar, c/caixa de descarga de sobrepor AKROS ou similar, assento plastico universal branco, conjunto de fixação, tubo de descida de embutir e engate plástico</t>
  </si>
  <si>
    <t>12.10</t>
  </si>
  <si>
    <t>Conjunto de fixacao para vaso sanitário, DECA SP13 ou similar</t>
  </si>
  <si>
    <t>12.11</t>
  </si>
  <si>
    <t>12.12</t>
  </si>
  <si>
    <t>12.13</t>
  </si>
  <si>
    <t>Lavatório com bancada em granito cinza andorinha, e = 2cm, dim 1.00x0.60, com 01 cuba de louça de embutir, sifão ajustavel metalizado, válvula cromada, torneira cromada, inclusive rodopia 10 cm, assentada.</t>
  </si>
  <si>
    <t>12.14</t>
  </si>
  <si>
    <t>ORSE/2074</t>
  </si>
  <si>
    <t>Pia de cozinha com bancada em aço inox, dim 1,20x0,60m c/ 01 cuba, válvula cromada, sifão cromado e torneira cromada, concretada e assentada. Rev.04</t>
  </si>
  <si>
    <t>12.15</t>
  </si>
  <si>
    <t>ORSE/12263</t>
  </si>
  <si>
    <t>Pia de cozinha com bancada em granito cinza andorinha, e = 2cm, dim 1.20x0.60, com 01 cuba de aço inox, sifão cromado, válvula cromada, torneira em aço inox, inclusive rodopia 10 cm, assentada.</t>
  </si>
  <si>
    <t>12.16</t>
  </si>
  <si>
    <t>ORSE/4458</t>
  </si>
  <si>
    <t>Divisória em granito cinza andorinha para mictórios, polido, e=2cm, inclusive fixação - Rev 02</t>
  </si>
  <si>
    <t>12.17</t>
  </si>
  <si>
    <t>ORSE/2013</t>
  </si>
  <si>
    <t>12.18</t>
  </si>
  <si>
    <t>ORSE/1200</t>
  </si>
  <si>
    <t>Ponto de água fria embutido, c/material pvc rígido soldável Ø 25mm</t>
  </si>
  <si>
    <t>12.19</t>
  </si>
  <si>
    <t>ORSE/1201</t>
  </si>
  <si>
    <t>Revisão de ponto de água tipo 2</t>
  </si>
  <si>
    <t>12.20</t>
  </si>
  <si>
    <t>ORSE/1683</t>
  </si>
  <si>
    <t>Ponto de esgoto com tubo de pvc rígido soldável de Ø 100 mm (vaso sanitário)</t>
  </si>
  <si>
    <t>12.21</t>
  </si>
  <si>
    <t>ORSE/1678</t>
  </si>
  <si>
    <t>Ponto de esgoto com tubo de pvc rígido soldável de  Ø 50 mm (pias de cozinha, máquinas de lavar, etc...)</t>
  </si>
  <si>
    <t>12.22</t>
  </si>
  <si>
    <t>ORSE/1681</t>
  </si>
  <si>
    <t>Revisão de ponto de esgoto tipo 2</t>
  </si>
  <si>
    <t>12.23</t>
  </si>
  <si>
    <t>ORSE/1028</t>
  </si>
  <si>
    <t>Tubo pvc rígido soldável marrom p/ água, d = 25 mm (3/4")</t>
  </si>
  <si>
    <t>12.24</t>
  </si>
  <si>
    <t>ORSE/1029</t>
  </si>
  <si>
    <t>Tubo pvc rígido soldável marrom p/ água, d = 32 mm (1")</t>
  </si>
  <si>
    <t>12.25</t>
  </si>
  <si>
    <t>ORSE/1030</t>
  </si>
  <si>
    <t>Tubo pvc rígido soldável marrom p/ água, d = 40 mm (1 1/4")</t>
  </si>
  <si>
    <t>12.26</t>
  </si>
  <si>
    <t>ORSE/1446</t>
  </si>
  <si>
    <t>Torneira de bóia p/caixa d'agua d = 1" (deca ou similar)</t>
  </si>
  <si>
    <t>12.27</t>
  </si>
  <si>
    <t>ORSE/9384</t>
  </si>
  <si>
    <t>Tubo pvc rígido c/anel borracha, serie reforçada, p/esgoto e aguas pluviais, d =  40mm</t>
  </si>
  <si>
    <t>12.28</t>
  </si>
  <si>
    <t>ORSE/9385</t>
  </si>
  <si>
    <t>Tubo pvc rígido c/anel borracha, serie reforçada, p/esgoto e aguas pluviais, d =  50mm</t>
  </si>
  <si>
    <t>12.29</t>
  </si>
  <si>
    <t>ORSE/9386</t>
  </si>
  <si>
    <t>Tubo pvc rígido c/anel borracha, serie reforçada, p/esgoto e aguas pluviais, d =  75mm</t>
  </si>
  <si>
    <t>12.30</t>
  </si>
  <si>
    <t>ORSE/9387</t>
  </si>
  <si>
    <t>Tubo pvc rígido c/anel borracha, serie reforçada, p/esgoto e aguas pluviais, d = 100mm</t>
  </si>
  <si>
    <t>12.31</t>
  </si>
  <si>
    <t>ORSE/2476</t>
  </si>
  <si>
    <t>Rasgos em alvenaria para passagem de tubulação   diâm     1/2" a 1"</t>
  </si>
  <si>
    <t>12.32</t>
  </si>
  <si>
    <t>ORSE/2477</t>
  </si>
  <si>
    <t>Rasgos em alvenaria para passagem de tubulação   diâm  1 1/4" a 2"</t>
  </si>
  <si>
    <t>12.33</t>
  </si>
  <si>
    <t>ORSE/2478</t>
  </si>
  <si>
    <t>Rasgos em alvenaria para passagem de tubulação   diâm  2 1/2" a 4"</t>
  </si>
  <si>
    <t>12.34</t>
  </si>
  <si>
    <t>ORSE/2479</t>
  </si>
  <si>
    <t>Rasgos em concreto para passagem de tubulação   diâm     1/2" a 1"</t>
  </si>
  <si>
    <t>12.35</t>
  </si>
  <si>
    <t>ORSE/2480</t>
  </si>
  <si>
    <t>Rasgos em concreto para passagem de tubulação   diâm  1 1/4" a 2"</t>
  </si>
  <si>
    <t>12.36</t>
  </si>
  <si>
    <t>ORSE/2058</t>
  </si>
  <si>
    <t>Torneira de metal ø 1/2" p/ lavatório (deca ref 1190 c-40 ou similar)</t>
  </si>
  <si>
    <t>12.37</t>
  </si>
  <si>
    <t>ORSE/3692</t>
  </si>
  <si>
    <t>Torneira cromada para lavatório, DECA 1170C (Decamatic) ou similar</t>
  </si>
  <si>
    <t>12.38</t>
  </si>
  <si>
    <t>ORSE/2082</t>
  </si>
  <si>
    <t>Torneira cromada para jardim, DECA 1153C39, 1/2" ou similar</t>
  </si>
  <si>
    <t>12.39</t>
  </si>
  <si>
    <t>ORSE/9702</t>
  </si>
  <si>
    <t>Torneira cromada de parede, bica móvel, para pia de cozinha, ref.1168 C50, modelo Prata, Deca ou similar</t>
  </si>
  <si>
    <t>12.40</t>
  </si>
  <si>
    <t>ORSE/5047</t>
  </si>
  <si>
    <t>Caixa d'agua de polietileno - instalada, exceto base de apoio, cap. 500 litros</t>
  </si>
  <si>
    <t>ORSE/5048</t>
  </si>
  <si>
    <t>Caixa d'agua de polietileno - instalada, exceto base de apoio, cap. 1000 litros</t>
  </si>
  <si>
    <t>13.00</t>
  </si>
  <si>
    <t>DIVERSOS</t>
  </si>
  <si>
    <t>13.01</t>
  </si>
  <si>
    <t>ORSE/7730</t>
  </si>
  <si>
    <t>13.02</t>
  </si>
  <si>
    <t>ORSE/7727</t>
  </si>
  <si>
    <t>13.03</t>
  </si>
  <si>
    <t>ORSE/10029</t>
  </si>
  <si>
    <t>13.04</t>
  </si>
  <si>
    <t>SINAPI/98546</t>
  </si>
  <si>
    <t>13.05</t>
  </si>
  <si>
    <t>ORSE/10020</t>
  </si>
  <si>
    <t>13.06</t>
  </si>
  <si>
    <t>ORSE/1968</t>
  </si>
  <si>
    <t>Impermeabilização - Proteção mecânica de superficie com argamassa cimento e areia, traço 1:3</t>
  </si>
  <si>
    <t>13.07</t>
  </si>
  <si>
    <t>ORSE/4449</t>
  </si>
  <si>
    <t>13.08</t>
  </si>
  <si>
    <t>SINAPI/96113</t>
  </si>
  <si>
    <t>Forro em placas de gesso, para ambientes comerciais. af_05/2017_p</t>
  </si>
  <si>
    <t>13.09</t>
  </si>
  <si>
    <t>ORSE/1946</t>
  </si>
  <si>
    <t>13.10</t>
  </si>
  <si>
    <t>ORSE/10652</t>
  </si>
  <si>
    <t>13.11</t>
  </si>
  <si>
    <t>ORSE/10656</t>
  </si>
  <si>
    <t>13.12</t>
  </si>
  <si>
    <t>ORSE/9082</t>
  </si>
  <si>
    <t>Tabica metálica 3x3cm para forro de gesso (fornecimento e montagem)</t>
  </si>
  <si>
    <t>13.13</t>
  </si>
  <si>
    <t>ORSE/1452</t>
  </si>
  <si>
    <t>13.14</t>
  </si>
  <si>
    <t>ORSE/2451</t>
  </si>
  <si>
    <t>Limpeza de pisos e revestimentos</t>
  </si>
  <si>
    <t>10.09</t>
  </si>
  <si>
    <t>ORSE/12156</t>
  </si>
  <si>
    <t>10.10</t>
  </si>
  <si>
    <t>ORSE/12155</t>
  </si>
  <si>
    <t>10.11</t>
  </si>
  <si>
    <t>ORSE/11327</t>
  </si>
  <si>
    <t>10.12</t>
  </si>
  <si>
    <t>ORSE/4279</t>
  </si>
  <si>
    <t>10.13</t>
  </si>
  <si>
    <t>SINAPI/93142</t>
  </si>
  <si>
    <t>10.14</t>
  </si>
  <si>
    <t>ORSE/3299</t>
  </si>
  <si>
    <t>pt</t>
  </si>
  <si>
    <t>10.15</t>
  </si>
  <si>
    <t>ORSE/642</t>
  </si>
  <si>
    <t>10.16</t>
  </si>
  <si>
    <t>ORSE/775</t>
  </si>
  <si>
    <t>10.17</t>
  </si>
  <si>
    <t>ORSE/7810</t>
  </si>
  <si>
    <t>10.18</t>
  </si>
  <si>
    <t>ORSE/646</t>
  </si>
  <si>
    <t>10.19</t>
  </si>
  <si>
    <t>ORSE/11571</t>
  </si>
  <si>
    <t>10.20</t>
  </si>
  <si>
    <t>ORSE/636</t>
  </si>
  <si>
    <t>10.21</t>
  </si>
  <si>
    <t>ORSE/632</t>
  </si>
  <si>
    <t>10.22</t>
  </si>
  <si>
    <t>ORSE/625</t>
  </si>
  <si>
    <t>10.23</t>
  </si>
  <si>
    <t>ORSE/628</t>
  </si>
  <si>
    <t>10.24</t>
  </si>
  <si>
    <t>ORSE/627</t>
  </si>
  <si>
    <t>10.25</t>
  </si>
  <si>
    <t>ORSE/12222</t>
  </si>
  <si>
    <t>10.26</t>
  </si>
  <si>
    <t>ORSE/12224</t>
  </si>
  <si>
    <t>10.27</t>
  </si>
  <si>
    <t>ORSE/8489</t>
  </si>
  <si>
    <t>10.28</t>
  </si>
  <si>
    <t>ORSE/12226</t>
  </si>
  <si>
    <t>10.29</t>
  </si>
  <si>
    <t>10.30</t>
  </si>
  <si>
    <t>ORSE/7996</t>
  </si>
  <si>
    <t>10.31</t>
  </si>
  <si>
    <t>ORSE/8077</t>
  </si>
  <si>
    <t>10.32</t>
  </si>
  <si>
    <t>ORSE/7997</t>
  </si>
  <si>
    <t>10.33</t>
  </si>
  <si>
    <t>SINAPI/93653</t>
  </si>
  <si>
    <t>10.34</t>
  </si>
  <si>
    <t>SINAPI/93654</t>
  </si>
  <si>
    <t>10.35</t>
  </si>
  <si>
    <t>SINAPI/93655</t>
  </si>
  <si>
    <t>10.36</t>
  </si>
  <si>
    <t>SINAPI/93656</t>
  </si>
  <si>
    <t>10.37</t>
  </si>
  <si>
    <t>SINAPI/93657</t>
  </si>
  <si>
    <t>10.38</t>
  </si>
  <si>
    <t>SINAPI/93658</t>
  </si>
  <si>
    <t>10.39</t>
  </si>
  <si>
    <t>SINAPI/93659</t>
  </si>
  <si>
    <t>10.40</t>
  </si>
  <si>
    <t>ORSE/3796</t>
  </si>
  <si>
    <t>10.41</t>
  </si>
  <si>
    <t>ORSE/3797</t>
  </si>
  <si>
    <t>10.42</t>
  </si>
  <si>
    <t>ORSE/3798</t>
  </si>
  <si>
    <t>10.43</t>
  </si>
  <si>
    <t>ORSE/3799</t>
  </si>
  <si>
    <t>10.44</t>
  </si>
  <si>
    <t>ORSE/3800</t>
  </si>
  <si>
    <t>10.45</t>
  </si>
  <si>
    <t>ORSE/3801</t>
  </si>
  <si>
    <t>10.46</t>
  </si>
  <si>
    <t>ORSE/3802</t>
  </si>
  <si>
    <t>10.47</t>
  </si>
  <si>
    <t>ORSE/9968</t>
  </si>
  <si>
    <t>10.48</t>
  </si>
  <si>
    <t>ORSE/817</t>
  </si>
  <si>
    <t>10.49</t>
  </si>
  <si>
    <t>ORSE/818</t>
  </si>
  <si>
    <t>10.50</t>
  </si>
  <si>
    <t>Telhamento com telha em alumínio, simples, ondulada, não pintada e = 0,5 mm - Rev. 01</t>
  </si>
  <si>
    <t>Telhamento com telha em alumínio, simples, ondulada, não pintada e = 0,6 mm - Rev. 01</t>
  </si>
  <si>
    <t>12737/ORSE</t>
  </si>
  <si>
    <t>12736/ORSE</t>
  </si>
  <si>
    <t>Telhamento com telha metálica termoacústica e = 30 mm, com até 2 águas, incluso içamento. af_07/2019</t>
  </si>
  <si>
    <t>94216/SINAPI</t>
  </si>
  <si>
    <t>Piso em granilite, marmorite ou granitina em ambientes internos. af_09/2020</t>
  </si>
  <si>
    <t>101752/SINAPI</t>
  </si>
  <si>
    <t>Pavimentação em paralelepípedo granítico sobre colchão de areia, rejuntado com argamassa de cimento e areia traço 1:3, inclusive frete do paralelepípedo granítico</t>
  </si>
  <si>
    <t>ORSE/9104</t>
  </si>
  <si>
    <t>97640/SINAPI</t>
  </si>
  <si>
    <t>01.27</t>
  </si>
  <si>
    <t>REMOÇÃO DE TELHAS DE FIBROCIMENTO, METÁLICA E CERÂMICA, DE FORMA MECANIZADA, COM USO DE GUINDASTE, SEM REAPROVEITAMENTO. AF_12/2017</t>
  </si>
  <si>
    <t>97649/SINAPI</t>
  </si>
  <si>
    <t>00036/ORSE</t>
  </si>
  <si>
    <t>REMOÇÃO DE BRISES</t>
  </si>
  <si>
    <t>04943/ORSE</t>
  </si>
  <si>
    <t>REMOÇÃO DE TELHAMENTO COM TELHAS ONDULADAS FIBROCIMENTO OU ALUMINIO</t>
  </si>
  <si>
    <t>COMPOSIÇÃO 01</t>
  </si>
  <si>
    <t>REMOÇÃO DE TELHA TERMOACUSTICA, INCLUSIVE ANDAIMES, FERRAMENTAS, EQUIPAMENTOS NECESSÁRIOS A EXECUÇÃO DOS SERVIÇOS</t>
  </si>
  <si>
    <t>01858/ORSE</t>
  </si>
  <si>
    <t xml:space="preserve">	REMOÇÃO DE TELA GALVANIZADA</t>
  </si>
  <si>
    <t>COMPOSIÇÃO 04</t>
  </si>
  <si>
    <t>LIMPEZA DA SUPERFICIE COM REMOVEDOR, FERRAMENTAS MECANIZADAS, LIXAS E PALHAS DE AÇOS- EM ESTRUTUTURAS METÁLICAS</t>
  </si>
  <si>
    <t>COMPOSIÇÃO 17</t>
  </si>
  <si>
    <t xml:space="preserve">FABRICAÇÃO E MONTAGEM DE TRELIÇA EM AÇO -CA 50 E CA-60 INCLUSIVE ANDAIMES, FERRAMENTAS E EQUIPAMENTOS DIM. BASE MAIOR 20CM/ALTURA 20CM </t>
  </si>
  <si>
    <t>12451/ORSE</t>
  </si>
  <si>
    <t xml:space="preserve">	PINTURA DE PROTEÇÃO E ACABAMENTO EM ESTRUTURA METÁLICA DE COBERTURA C/ TRELIÇAS-VIGA PRATT E TERÇAS EM UDC, C/ 1 DEMÃO EPOX FUNDO OXIDO FERRO + 2 DEMÃOS ESMALTE EPOX BRANCO - MEDIÇÃO P/ PROJEÇÃO EM PLANTA</t>
  </si>
  <si>
    <t>09.10</t>
  </si>
  <si>
    <t>COMPOSIÇÃO 015</t>
  </si>
  <si>
    <t>09818/ORSE</t>
  </si>
  <si>
    <t xml:space="preserve">	CANTONEIRA DE AÇO PERFIL "L" EM ABAS IGUAIS 1"X1"X1/8" - REV. 01</t>
  </si>
  <si>
    <t>COMPOSIÇÃO 08</t>
  </si>
  <si>
    <t>COMPOSIÇÃO 03</t>
  </si>
  <si>
    <t>09.11</t>
  </si>
  <si>
    <t>94229/SINAPI</t>
  </si>
  <si>
    <t>CALHA EM CHAPA DE AÇO GALVANIZADO NÚMERO 24, DESENVOLVIMENTO DE 100 CM, INCLUSO TRANSPORTE VERTICAL. AF_07/2019</t>
  </si>
  <si>
    <t>COMPOSIÇÃO 05</t>
  </si>
  <si>
    <t>KG</t>
  </si>
  <si>
    <t>09655/ORSE</t>
  </si>
  <si>
    <t>REVESTIMENTO DE PAREDE COM PAINEL REF.: MINIWAVE, DA HUNTER DOUGLAS OU SIMILAR, INCLUSIVE INSTALAÇÃO E ESTRUTURA METÁLICA</t>
  </si>
  <si>
    <t>94231/SINAPI</t>
  </si>
  <si>
    <t>RUFO EM CHAPA DE AÇO GALVANIZADO NÚMERO 24, CORTE DE 25 CM, INCLUSO TRANSPORTE VERTICAL. AF_07/2019</t>
  </si>
  <si>
    <t>M</t>
  </si>
  <si>
    <t>06.23</t>
  </si>
  <si>
    <t>06.24</t>
  </si>
  <si>
    <t>COMPOSIÇÃO 02</t>
  </si>
  <si>
    <t>TELHAMENTO COM TELHA DE DE AÇO GALVANIZADO,  REVESTIDA EM ACO GALVANIZADO, FACES SUPERIOR E INFERIOR EM TELHA TRAPEZOIDAL, REVESTIMENTO COM ESPESSURA DE 0,50 MM COM PRE-PINTURA NAS DUAS FACES, NUCLEO EM POLIESTIRENO (EPS) DE 50 MM, (FORNECIMENTO E MONTAGEM), INCLUSIVE ANDAIMES, FERRAMENTAS E EQUIPAMENTOS</t>
  </si>
  <si>
    <t>06.25</t>
  </si>
  <si>
    <t>100982/SINAPI</t>
  </si>
  <si>
    <t>CARGA, MANOBRA E DESCARGA DE ENTULHO EM CAMINHÃO BASCULANTE 10 M³ -CARGA COM ESCAVADEIRA HIDRÁULICA (CAÇAMBA DE 0,80 M³ / 111 HP) E DESCARGA LIVRE (UNIDADE: M3). AF_07/2020</t>
  </si>
  <si>
    <t>100942/SINAPI</t>
  </si>
  <si>
    <t>TRANSPORTE COM CAMINHÃO BASCULANTE DE 10 M³, EM VIA INTERNA A OBRA  TXKM  (10km)</t>
  </si>
  <si>
    <t>txkm</t>
  </si>
  <si>
    <t>10039/ORSE</t>
  </si>
  <si>
    <t>DESCARTE DE RESIDUOS EM ÁREA LICENCIADA</t>
  </si>
  <si>
    <t>94228/SINAPI</t>
  </si>
  <si>
    <t>CALHA EM CHAPA DE AÇO GALVANIZADO NÚMERO 24, DESENVOLVIMENTO DE 50 CM, INCLUSO TRANSPORTE VERTICAL. AF_07/2019</t>
  </si>
  <si>
    <t>08238/ORSE</t>
  </si>
  <si>
    <t>GRADIL NYLOFOR 3D, MALHA 20X5CM, Ø 5MM 250X103 CM, PINTURA BRANCA, BELGO OU SIMILAR, INCLUSIVE POSTES E ACESSÓRIOS</t>
  </si>
  <si>
    <t>M2</t>
  </si>
  <si>
    <t>Fornecimento e instalação de chapas de policarbonato, e=8mm em toldo/cobertura/fechamento/etc - Rev 01</t>
  </si>
  <si>
    <t>13060/ORSE</t>
  </si>
  <si>
    <t>COMPOSIÇÃO 013</t>
  </si>
  <si>
    <t xml:space="preserve">FORNECIMENTO, FABRICAÇÃO E MONTAGEM DE ESTRUTURA EM AÇO INOX 304 DE 2 1/2" </t>
  </si>
  <si>
    <t>COMPOSIÇÃO 009</t>
  </si>
  <si>
    <t>COMPOSIÇÃO 012</t>
  </si>
  <si>
    <t xml:space="preserve">FORNECIMENTO E COLOCAÇÃO DE ALAMBRADOS COM TELA DE ARAME GALVANIZADO MALHA 5X5CM FIO 12, REVESTIDO EM PVC NA COR VERDE, FIXADOS À ESTRUTURA METÁLICA </t>
  </si>
  <si>
    <t>COMPOSIÇÃO 014</t>
  </si>
  <si>
    <t>FORNECIMENTO, FABRICAÇÃO E MONTAGEM DE ESTRUTURA EM AÇO INOX 304 DE 3"</t>
  </si>
  <si>
    <t>COMPOSIÇÃO 07</t>
  </si>
  <si>
    <t>TELHAMENTO COM TELHA DE DE AÇO GALVANIZADO MULTIDOBRAS,  REVESTIDA EM ACO GALVANIZADO, FACES SUPERIOR E INFERIOR (FORNECIMENTO E MONTAGEM) COM PRÉ-PINTURA NAS DUAS FACES, INCLUSIVE ANDAIMES, FERRAMENTAS E EQUIPAMENTOS</t>
  </si>
  <si>
    <t>100775/SINAPI</t>
  </si>
  <si>
    <t>ESTRUTURA TRELIÇADA DE COBERTURA, TIPO FINK, COM LIGAÇÕES SOLDADAS, IN CLUSOS PERFIS METÁLICOS, CHAPAS METÁLICAS, MÃO DE OBRA E TRANSPORTE CO M GUINDASTE - FORNECIMENTO E INSTALAÇÃO. AF_01/2020_</t>
  </si>
  <si>
    <t>09077/ORSE</t>
  </si>
  <si>
    <t>FORNECIMENTO E INSTALAÇÃO DE CUMEEIRA TERMOACUSTICA</t>
  </si>
  <si>
    <t>COMPOSIÇÃO 010</t>
  </si>
  <si>
    <t>FECHAMENTO LATERAIS DO GINÁSIO COM TELHA TELHA DE AÇO/ ALUMÍNIO E = 0,5 MM, INCLUSIVE IÇAMENTO, ANDAIMES, EQUIPAMENTOS E TODOS OS MATERIAIS NECESSÁRIOS PARA EXECUÇÃO DA MESMA</t>
  </si>
  <si>
    <t>COMPOSIÇÃO 011</t>
  </si>
  <si>
    <t>INSTALAÇÃO DE ALAMBRADO EXISTENTE</t>
  </si>
  <si>
    <t>COMPOSIÇÃO 016</t>
  </si>
  <si>
    <t>11494/ORSE</t>
  </si>
  <si>
    <t>GRADIL EM ALUMÍNIO ANODIZADO BRANCO, COM BARRAS DE APOIO EM ALUMÍNIO ANODIZADO BRANCO DE 2"X2" E BARRAS INTERMEDIÁRIAS E VERTICAIS EM ALUMÍNIO ANODIZADO BRANCO DE 1" X 1/2" 
M2</t>
  </si>
  <si>
    <r>
      <t>REMOÇÃO DE FORROS DE DRYWALL, PVC E FIBROMINERAL, DE FORMA MANUAL, SEM REAPROVEITAMENTO. AF_12/2017</t>
    </r>
    <r>
      <rPr>
        <b/>
        <sz val="12"/>
        <color rgb="FF000000"/>
        <rFont val="Verdana"/>
        <family val="2"/>
      </rPr>
      <t xml:space="preserve"> (PLATIBANDA)</t>
    </r>
  </si>
  <si>
    <r>
      <rPr>
        <sz val="12"/>
        <rFont val="Calibri"/>
        <family val="2"/>
        <scheme val="minor"/>
      </rPr>
      <t>ORSE/1841</t>
    </r>
  </si>
  <si>
    <r>
      <rPr>
        <sz val="12"/>
        <rFont val="Calibri"/>
        <family val="2"/>
        <scheme val="minor"/>
      </rPr>
      <t>Revisão de esquadrias de alumínio</t>
    </r>
  </si>
  <si>
    <r>
      <rPr>
        <sz val="12"/>
        <rFont val="Calibri"/>
        <family val="2"/>
        <scheme val="minor"/>
      </rPr>
      <t>m²</t>
    </r>
  </si>
  <si>
    <r>
      <rPr>
        <sz val="12"/>
        <rFont val="Calibri"/>
        <family val="2"/>
        <scheme val="minor"/>
      </rPr>
      <t>Revisão de esquadrias de ferro</t>
    </r>
  </si>
  <si>
    <r>
      <rPr>
        <sz val="12"/>
        <rFont val="Calibri"/>
        <family val="2"/>
        <scheme val="minor"/>
      </rPr>
      <t>Revisão de janela de madeira (tipo almofadada com escama) com aproveitamento de 70%m050006</t>
    </r>
  </si>
  <si>
    <r>
      <rPr>
        <sz val="12"/>
        <rFont val="Calibri"/>
        <family val="2"/>
        <scheme val="minor"/>
      </rPr>
      <t>Revisão de janelas pivotante escamas tipo 1 c/ aproveitamento de 80% do material</t>
    </r>
  </si>
  <si>
    <r>
      <rPr>
        <sz val="12"/>
        <rFont val="Calibri"/>
        <family val="2"/>
        <scheme val="minor"/>
      </rPr>
      <t>unid</t>
    </r>
  </si>
  <si>
    <r>
      <rPr>
        <sz val="12"/>
        <rFont val="Calibri"/>
        <family val="2"/>
        <scheme val="minor"/>
      </rPr>
      <t>Porta de vidro temperado, 0,9x2,10m, espessura 10mm, inclusive acessorios</t>
    </r>
  </si>
  <si>
    <r>
      <rPr>
        <sz val="12"/>
        <rFont val="Calibri"/>
        <family val="2"/>
        <scheme val="minor"/>
      </rPr>
      <t>05.01</t>
    </r>
  </si>
  <si>
    <r>
      <rPr>
        <sz val="12"/>
        <rFont val="Calibri"/>
        <family val="2"/>
        <scheme val="minor"/>
      </rPr>
      <t>ORSE/1850</t>
    </r>
  </si>
  <si>
    <r>
      <rPr>
        <sz val="12"/>
        <rFont val="Calibri"/>
        <family val="2"/>
        <scheme val="minor"/>
      </rPr>
      <t>Grade proteção c/ barra redonda ferro 5/8"</t>
    </r>
  </si>
  <si>
    <r>
      <rPr>
        <sz val="12"/>
        <rFont val="Calibri"/>
        <family val="2"/>
        <scheme val="minor"/>
      </rPr>
      <t>ORSE/8898</t>
    </r>
  </si>
  <si>
    <r>
      <rPr>
        <sz val="12"/>
        <rFont val="Calibri"/>
        <family val="2"/>
        <scheme val="minor"/>
      </rPr>
      <t>Grade de ferro com barra quadrada de 1/2" na vertical, barras de quadrada de 1/2" na horizontal e quadro com barra de ferro de 1/2", inclusive chumbadores com parafusos</t>
    </r>
  </si>
  <si>
    <r>
      <rPr>
        <sz val="12"/>
        <rFont val="Calibri"/>
        <family val="2"/>
        <scheme val="minor"/>
      </rPr>
      <t>ORSE/9945</t>
    </r>
  </si>
  <si>
    <r>
      <rPr>
        <sz val="12"/>
        <rFont val="Calibri"/>
        <family val="2"/>
        <scheme val="minor"/>
      </rPr>
      <t>Grade de ferro com tela de aço galvanizado fio 12, malha 2", losangular, sem revestimento e cantoneira em "L"
de abas iguais de 3/4" x 1/8"</t>
    </r>
  </si>
  <si>
    <r>
      <rPr>
        <sz val="12"/>
        <rFont val="Calibri"/>
        <family val="2"/>
        <scheme val="minor"/>
      </rPr>
      <t>ORSE/228</t>
    </r>
  </si>
  <si>
    <r>
      <rPr>
        <sz val="12"/>
        <rFont val="Calibri"/>
        <family val="2"/>
        <scheme val="minor"/>
      </rPr>
      <t>Revisão de estrutura metálica exclusive chumbamento (alambrado, guarda-corpo)</t>
    </r>
  </si>
  <si>
    <r>
      <t xml:space="preserve">FORNECIMENTO, FABRICAÇÃO E MONTAGEM DE ESTRUTURA METÁLICA COMPREENDENDO AÇO GALVANIZADO,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 AIMES, FERRAMENTAS E EQUIPAMENTOS NECESSÁRIOS - PERFIL "U" </t>
    </r>
    <r>
      <rPr>
        <b/>
        <sz val="12"/>
        <rFont val="Arial Narrow"/>
        <family val="2"/>
      </rPr>
      <t xml:space="preserve">(ESTRUTURA DA COBERTA PLATIBANDA) </t>
    </r>
  </si>
  <si>
    <r>
      <t>FORNECIMENTO, FABRICAÇÃO E MONTAGEM DE ESTRUTURA METÁLICA COMPREENDENDO AÇO ESTRUTURAL TIPO AÇO ASTM A-36, A-572, ELETRODOS PARA SOLDAS, PARAFUSOS, CHUMBADORES, 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t>
    </r>
    <r>
      <rPr>
        <b/>
        <sz val="12"/>
        <rFont val="Arial Narrow"/>
        <family val="2"/>
      </rPr>
      <t xml:space="preserve">  (RECUPERAÇÃO DAS TESOURAS METÁLICAS)</t>
    </r>
  </si>
  <si>
    <r>
      <t xml:space="preserve">FORNECIMENTO, FABRICAÇÃO E MONTAGEM DE ESTRUTURA METÁLICA COMPREENDENDO </t>
    </r>
    <r>
      <rPr>
        <b/>
        <sz val="12"/>
        <color theme="1"/>
        <rFont val="Arial Narrow"/>
        <family val="2"/>
      </rPr>
      <t>AÇO GALVANIZADO,</t>
    </r>
    <r>
      <rPr>
        <sz val="12"/>
        <color theme="1"/>
        <rFont val="Calibri"/>
        <family val="2"/>
        <scheme val="minor"/>
      </rPr>
      <t xml:space="preserve">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 TUBOS</t>
    </r>
  </si>
  <si>
    <r>
      <rPr>
        <sz val="12"/>
        <rFont val="Calibri"/>
        <family val="2"/>
        <scheme val="minor"/>
      </rPr>
      <t>Revisão em cobertura com telha ceramica tipo colonial, cor clara, 1ª, Itabaianinha ou similar, com reposição de
10% do material</t>
    </r>
  </si>
  <si>
    <r>
      <rPr>
        <sz val="12"/>
        <rFont val="Calibri"/>
        <family val="2"/>
        <scheme val="minor"/>
      </rPr>
      <t>Revisão em cobertura com telha cerâmica tipo colonial, cor clara, 1ª, Itabaianinha ou similar, com reposição de
30% do material</t>
    </r>
  </si>
  <si>
    <r>
      <rPr>
        <sz val="12"/>
        <rFont val="Calibri"/>
        <family val="2"/>
        <scheme val="minor"/>
      </rPr>
      <t>Revisão em cobertura com telha ceramica tipo colonial, cor clara, 1ª, Itabaianinha ou similar, com reposição de
50% do material</t>
    </r>
  </si>
  <si>
    <r>
      <rPr>
        <sz val="12"/>
        <rFont val="Calibri"/>
        <family val="2"/>
        <scheme val="minor"/>
      </rPr>
      <t>Madeiramento em massaranduba/madeira de lei, acabamento serrado c/ ripão 5 x 3cm e  ripa 4 x 1,5cm,
exclusive peças principais</t>
    </r>
  </si>
  <si>
    <r>
      <t xml:space="preserve">FORNECIMENTO E INSTALAÇÃO DE TELHA DE AÇO/ ALUMÍNIO E = 0,5 MM, INCLUSIVE IÇAMENTO, ANDAIMES, EQUIPAMENTOS E TODOS OS MATERIAIS NECESSÁRIOS PARA EXECUÇÃO DA MESMA </t>
    </r>
    <r>
      <rPr>
        <b/>
        <sz val="12"/>
        <rFont val="Arial Narrow"/>
        <family val="2"/>
      </rPr>
      <t>(PLATIBANDA)</t>
    </r>
  </si>
  <si>
    <r>
      <t xml:space="preserve">INSTALAÇÃO DE TELHAMENTO COM TELHA DE DE AÇO GALVANIZADO MULTIDOBRAS, </t>
    </r>
    <r>
      <rPr>
        <b/>
        <sz val="12"/>
        <rFont val="Arial Narrow"/>
        <family val="2"/>
      </rPr>
      <t xml:space="preserve"> REVESTIDA EM ACO GALVANIZADO, FACES SUPERIOR E INFERIOR (FORNECIMENTO E MONTAGEM) COM PRÉ-PINTURA NAS DUAS FACES, INCLUSIVE ANDAIMES, FERRAMENTAS E EQUIPAMENTOS </t>
    </r>
    <r>
      <rPr>
        <sz val="12"/>
        <rFont val="Arial Narrow"/>
        <family val="2"/>
      </rPr>
      <t xml:space="preserve">(TELHAS EXISTENTES) </t>
    </r>
  </si>
  <si>
    <r>
      <rPr>
        <sz val="12"/>
        <rFont val="Calibri"/>
        <family val="2"/>
        <scheme val="minor"/>
      </rPr>
      <t>Revestimento ceramico para parede, 15 x 15 cm, azulejo branco, tipo "A", aplicado com argamassa
industrializada ac-i, rejuntado, exclusive emboço</t>
    </r>
  </si>
  <si>
    <r>
      <rPr>
        <sz val="12"/>
        <rFont val="Calibri"/>
        <family val="2"/>
        <scheme val="minor"/>
      </rPr>
      <t>Revestimento cerâmico para piso ou parede, 45 x 45 cm, Eliane, linha cargo plus white ou similar, aplicado com
argamassa industrializada ac-ii, rejuntado, exclusive regularização de base ou emboço</t>
    </r>
  </si>
  <si>
    <r>
      <rPr>
        <sz val="12"/>
        <rFont val="Calibri"/>
        <family val="2"/>
        <scheme val="minor"/>
      </rPr>
      <t>Tratamento de fissuras com argamassa de cimento e areia traço 1:3 com aditivo bianco ou similar (Seção até 5
x 5 cm)</t>
    </r>
  </si>
  <si>
    <r>
      <rPr>
        <sz val="12"/>
        <rFont val="Calibri"/>
        <family val="2"/>
        <scheme val="minor"/>
      </rPr>
      <t>Restauração e/ou recuperação de assoalho madeira lei, réguas macho e fêmea, l = 20 a 30cm x 2cm, sobre
ripão 3,5cm x 5,5cm, inclusive enchimento e raspagem</t>
    </r>
  </si>
  <si>
    <r>
      <rPr>
        <sz val="12"/>
        <rFont val="Calibri"/>
        <family val="2"/>
        <scheme val="minor"/>
      </rPr>
      <t>Pintura de acabamento com aplicação de 02 demãos de tinta PVA latex para interiores/exteriores - cores
especiais misturadas em máquina, tons claros (marfim, pérola, etc)</t>
    </r>
  </si>
  <si>
    <r>
      <rPr>
        <sz val="12"/>
        <rFont val="Calibri"/>
        <family val="2"/>
        <scheme val="minor"/>
      </rPr>
      <t>Pintura para exteriores, sobre paredes, com lixamento, aplicação de 01 demão de selador acrílico, 01 demão de
textura acrílica branca e 02 demãos de tinta acrílica convencional</t>
    </r>
  </si>
  <si>
    <r>
      <rPr>
        <sz val="12"/>
        <rFont val="Calibri"/>
        <family val="2"/>
        <scheme val="minor"/>
      </rPr>
      <t>Pintura de proteção com aplicação de 02 demãos de verniz SPARLACK CETOL Ipiranga ou similar sobre
superfícies de madeira</t>
    </r>
  </si>
  <si>
    <r>
      <t xml:space="preserve">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(O CRITÉRIO DE MEDIÇÃO SERÁ DE ÁREA DE PROJEÇÃO PLANA) - </t>
    </r>
    <r>
      <rPr>
        <b/>
        <sz val="12"/>
        <rFont val="Arial Narrow"/>
        <family val="2"/>
      </rPr>
      <t>(PLATIBANDA)</t>
    </r>
  </si>
  <si>
    <r>
      <rPr>
        <sz val="12"/>
        <rFont val="Calibri"/>
        <family val="2"/>
        <scheme val="minor"/>
      </rPr>
      <t>Luminária de embutir aberta para lâmpada fluorescente ou tubo led 2 x 18/20 w (tecnolux ref.fle-8157/232 ou
similar), completa,  com lampada tubo led</t>
    </r>
  </si>
  <si>
    <r>
      <rPr>
        <sz val="12"/>
        <rFont val="Calibri"/>
        <family val="2"/>
        <scheme val="minor"/>
      </rPr>
      <t>Luminária de emergência, tipo balizamento, com autonomia de 3h, modelo LED - 3000 lumens, SEGURIMAX ou
similarr</t>
    </r>
  </si>
  <si>
    <r>
      <rPr>
        <sz val="12"/>
        <rFont val="Calibri"/>
        <family val="2"/>
        <scheme val="minor"/>
      </rPr>
      <t>Refletor TR Led, corpo em aluminio, vidro temperado, potencia 20W, bivolt, temp.cor 3000K, IP-65, da
Taschibra ou similar</t>
    </r>
  </si>
  <si>
    <r>
      <rPr>
        <sz val="12"/>
        <rFont val="Calibri"/>
        <family val="2"/>
        <scheme val="minor"/>
      </rPr>
      <t>Luminária em LED  para iluminação pública,150W,bivolt,Selo A Inmetro,corpo em alumínio inj,FP 0,97, prot. DPS 10kv, IP66, IK09, Temp. cor 5000k, IRC= ou 70%, v. útil 50.000h, 130 lm/w.gar.5 anos, modelo GL216 G-
light ou similar Rev. 01</t>
    </r>
  </si>
  <si>
    <r>
      <rPr>
        <sz val="12"/>
        <rFont val="Calibri"/>
        <family val="2"/>
        <scheme val="minor"/>
      </rPr>
      <t>Tomada para uso geral, 2p + t, ABNT, de sobrepor, 20 A, com caixa, "Sistema X"</t>
    </r>
  </si>
  <si>
    <r>
      <rPr>
        <sz val="12"/>
        <rFont val="Calibri"/>
        <family val="2"/>
        <scheme val="minor"/>
      </rPr>
      <t>Tomada para uso geral, 2p + t, ABNT, de sobrepor, 10 A, com caixa, "Sistema X".</t>
    </r>
  </si>
  <si>
    <r>
      <rPr>
        <sz val="12"/>
        <rFont val="Calibri"/>
        <family val="2"/>
        <scheme val="minor"/>
      </rPr>
      <t>Tomada dupla, 2p + t, ABNT, de embutir, 20 A, com placa em pvc</t>
    </r>
  </si>
  <si>
    <r>
      <rPr>
        <sz val="12"/>
        <rFont val="Calibri"/>
        <family val="2"/>
        <scheme val="minor"/>
      </rPr>
      <t>Tomada dupla, de embutir, para uso geral, 2P+T, ABNT, 10A</t>
    </r>
  </si>
  <si>
    <r>
      <rPr>
        <sz val="12"/>
        <rFont val="Calibri"/>
        <family val="2"/>
        <scheme val="minor"/>
      </rPr>
      <t>Ponto de tomada residencial incluindo tomada (2 módulos) 10a/250v, caixa elétrica, eletroduto, cabo, rasgo,
quebra e chumbamento. af_01/2016</t>
    </r>
  </si>
  <si>
    <r>
      <rPr>
        <sz val="12"/>
        <rFont val="Calibri"/>
        <family val="2"/>
        <scheme val="minor"/>
      </rPr>
      <t>Ponto de tomada 2p+t de sobrepor, 10 A, de uso geral,  ABNT, c/canaleta plastica 20x10mm,"Sistema X",
inclusive aterramento</t>
    </r>
  </si>
  <si>
    <r>
      <rPr>
        <sz val="12"/>
        <rFont val="Calibri"/>
        <family val="2"/>
        <scheme val="minor"/>
      </rPr>
      <t>Ponto de luz em teto ou parede, com eletroduto pvc rígido embutido Ø 3/4"</t>
    </r>
  </si>
  <si>
    <r>
      <rPr>
        <sz val="12"/>
        <rFont val="Calibri"/>
        <family val="2"/>
        <scheme val="minor"/>
      </rPr>
      <t>Interruptor 02 seções, com caixa pvc 4" x 2", aparente</t>
    </r>
  </si>
  <si>
    <r>
      <rPr>
        <sz val="12"/>
        <rFont val="Calibri"/>
        <family val="2"/>
        <scheme val="minor"/>
      </rPr>
      <t>Interruptor para chuveiro, bipolar simples, 25A, ref.2516, Silentoque, Pial ou similar, inclusive caixa pvc 4x2 e
placa</t>
    </r>
  </si>
  <si>
    <r>
      <rPr>
        <sz val="12"/>
        <rFont val="Calibri"/>
        <family val="2"/>
        <scheme val="minor"/>
      </rPr>
      <t>Ponto de interruptor 01 seção embutido com tomada conjugada (1 s + 1 t) com eletroduto de pvc rígido Ø 3/4"</t>
    </r>
  </si>
  <si>
    <r>
      <rPr>
        <sz val="12"/>
        <rFont val="Calibri"/>
        <family val="2"/>
        <scheme val="minor"/>
      </rPr>
      <t>Tomada para ar condicionado, com caixa pvc e disjuntor bi-polar 20 a, embutida</t>
    </r>
  </si>
  <si>
    <r>
      <rPr>
        <sz val="12"/>
        <rFont val="Calibri"/>
        <family val="2"/>
        <scheme val="minor"/>
      </rPr>
      <t>Ponto de cigarra campainha em caixa 4" x 2" c/ eletroduto pvc rígido aparente Ø 3/4"</t>
    </r>
  </si>
  <si>
    <r>
      <rPr>
        <sz val="12"/>
        <rFont val="Calibri"/>
        <family val="2"/>
        <scheme val="minor"/>
      </rPr>
      <t>Revisão de ponto de interruptor com reposição do interruptor e fiação</t>
    </r>
  </si>
  <si>
    <r>
      <rPr>
        <sz val="12"/>
        <rFont val="Calibri"/>
        <family val="2"/>
        <scheme val="minor"/>
      </rPr>
      <t>Revisão de ponto de luz tipo 2, em teto ou parede</t>
    </r>
  </si>
  <si>
    <r>
      <rPr>
        <sz val="12"/>
        <rFont val="Calibri"/>
        <family val="2"/>
        <scheme val="minor"/>
      </rPr>
      <t>Revisão de ponto de tomada simples com reposição da tomada e da fiação</t>
    </r>
  </si>
  <si>
    <r>
      <rPr>
        <sz val="12"/>
        <rFont val="Calibri"/>
        <family val="2"/>
        <scheme val="minor"/>
      </rPr>
      <t>Revisão de ponto de tomada simples com reposição da tomada</t>
    </r>
  </si>
  <si>
    <r>
      <rPr>
        <sz val="12"/>
        <rFont val="Calibri"/>
        <family val="2"/>
        <scheme val="minor"/>
      </rPr>
      <t>Quadro de distribuição de embutir, em chapa de aço, para até 08 disjuntores, com barramento, padrão DIN,
exclusive disjuntores</t>
    </r>
  </si>
  <si>
    <r>
      <rPr>
        <sz val="12"/>
        <rFont val="Calibri"/>
        <family val="2"/>
        <scheme val="minor"/>
      </rPr>
      <t>Quadro de distribuição de embutir, em chapa de aço, para até 16 disjuntores, com barramento, padrão DIN,
exclusive disjuntores</t>
    </r>
  </si>
  <si>
    <r>
      <rPr>
        <sz val="12"/>
        <rFont val="Calibri"/>
        <family val="2"/>
        <scheme val="minor"/>
      </rPr>
      <t>Quadro distribuição embutir em chapa de aço, p/até 16 disjuntores, trifasico, c/barramento, padrão DIN (linha
branca), exclusive disjuntores</t>
    </r>
  </si>
  <si>
    <r>
      <rPr>
        <sz val="12"/>
        <rFont val="Calibri"/>
        <family val="2"/>
        <scheme val="minor"/>
      </rPr>
      <t>Quadro de distribuição de embutir, em chapa de aço, para até 24 disjuntores, com barramento, padrão DIN,
exclusive disjuntores</t>
    </r>
  </si>
  <si>
    <r>
      <rPr>
        <sz val="12"/>
        <rFont val="Calibri"/>
        <family val="2"/>
        <scheme val="minor"/>
      </rPr>
      <t>Rasgos em alvenaria para passagem de tubulação   diâm     1/2" a 1"</t>
    </r>
  </si>
  <si>
    <r>
      <rPr>
        <sz val="12"/>
        <rFont val="Calibri"/>
        <family val="2"/>
        <scheme val="minor"/>
      </rPr>
      <t>Disjuntor bipolar DR 25 A  - Dispositivo residual diferencial, tipo AC, 30MA, ref.5SM1 312-OMB, Siemens ou
similar</t>
    </r>
  </si>
  <si>
    <r>
      <rPr>
        <sz val="12"/>
        <rFont val="Calibri"/>
        <family val="2"/>
        <scheme val="minor"/>
      </rPr>
      <t>Disjuntor bipolar DR 40 A  - Dispositivo residual diferencial, tipo AC, 30MA, ref.5SM1 314-OMB, Siemens ou
similar</t>
    </r>
  </si>
  <si>
    <r>
      <rPr>
        <sz val="12"/>
        <rFont val="Calibri"/>
        <family val="2"/>
        <scheme val="minor"/>
      </rPr>
      <t>Disjuntor bipolar DR 63 A  - Dispositivo residual diferencial, tipo AC, 30MA</t>
    </r>
  </si>
  <si>
    <r>
      <rPr>
        <sz val="12"/>
        <rFont val="Calibri"/>
        <family val="2"/>
        <scheme val="minor"/>
      </rPr>
      <t>Disjuntor monopolar tipo din, corrente nominal de 10a - fornecimento e instalação. af_04/2016</t>
    </r>
  </si>
  <si>
    <r>
      <rPr>
        <sz val="12"/>
        <rFont val="Calibri"/>
        <family val="2"/>
        <scheme val="minor"/>
      </rPr>
      <t>Disjuntor monopolar tipo din, corrente nominal de 16a - fornecimento e instalação. af_04/2016</t>
    </r>
  </si>
  <si>
    <r>
      <rPr>
        <sz val="12"/>
        <rFont val="Calibri"/>
        <family val="2"/>
        <scheme val="minor"/>
      </rPr>
      <t>Disjuntor monopolar tipo din, corrente nominal de 20a - fornecimento e instalação. af_04/2016</t>
    </r>
  </si>
  <si>
    <r>
      <rPr>
        <sz val="12"/>
        <rFont val="Calibri"/>
        <family val="2"/>
        <scheme val="minor"/>
      </rPr>
      <t>Disjuntor monopolar tipo din, corrente nominal de 25a - fornecimento e instalação. af_04/2016</t>
    </r>
  </si>
  <si>
    <r>
      <rPr>
        <sz val="12"/>
        <rFont val="Calibri"/>
        <family val="2"/>
        <scheme val="minor"/>
      </rPr>
      <t>Disjuntor monopolar tipo din, corrente nominal de 32a - fornecimento e instalação. af_04/2016</t>
    </r>
  </si>
  <si>
    <r>
      <rPr>
        <sz val="12"/>
        <rFont val="Calibri"/>
        <family val="2"/>
        <scheme val="minor"/>
      </rPr>
      <t>Disjuntor monopolar tipo din, corrente nominal de 40a - fornecimento e instalação. af_04/2016</t>
    </r>
  </si>
  <si>
    <r>
      <rPr>
        <sz val="12"/>
        <rFont val="Calibri"/>
        <family val="2"/>
        <scheme val="minor"/>
      </rPr>
      <t>Disjuntor monopolar tipo din, corrente nominal de 50a - fornecimento e instalação. af_04/2016</t>
    </r>
  </si>
  <si>
    <r>
      <rPr>
        <sz val="12"/>
        <rFont val="Calibri"/>
        <family val="2"/>
        <scheme val="minor"/>
      </rPr>
      <t>Cabo de cobre flexível isolado, seção  1,5mm², 450/ 750v / 70°c</t>
    </r>
  </si>
  <si>
    <r>
      <rPr>
        <sz val="12"/>
        <rFont val="Calibri"/>
        <family val="2"/>
        <scheme val="minor"/>
      </rPr>
      <t>Cabo de cobre flexível isolado, seção  2,5mm², 450/ 750v / 70°c</t>
    </r>
  </si>
  <si>
    <r>
      <rPr>
        <sz val="12"/>
        <rFont val="Calibri"/>
        <family val="2"/>
        <scheme val="minor"/>
      </rPr>
      <t>Cabo de cobre flexível isolado, seção  4mm², 450/ 750v / 70°c</t>
    </r>
  </si>
  <si>
    <r>
      <rPr>
        <sz val="12"/>
        <rFont val="Calibri"/>
        <family val="2"/>
        <scheme val="minor"/>
      </rPr>
      <t>Cabo de cobre flexível isolado, seção  6mm², 450/ 750v / 70°c</t>
    </r>
  </si>
  <si>
    <r>
      <rPr>
        <sz val="12"/>
        <rFont val="Calibri"/>
        <family val="2"/>
        <scheme val="minor"/>
      </rPr>
      <t>Cabo de cobre flexível isolado, seção 10mm², 450/ 750v / 70°c</t>
    </r>
  </si>
  <si>
    <r>
      <rPr>
        <sz val="12"/>
        <rFont val="Calibri"/>
        <family val="2"/>
        <scheme val="minor"/>
      </rPr>
      <t>Cabo de cobre flexível isolado, seção 16mm², 450/ 750v / 70°c</t>
    </r>
  </si>
  <si>
    <r>
      <rPr>
        <sz val="12"/>
        <rFont val="Calibri"/>
        <family val="2"/>
        <scheme val="minor"/>
      </rPr>
      <t>Cabo de cobre flexível isolado, seção 25mm², 450/ 750v / 70°c</t>
    </r>
  </si>
  <si>
    <r>
      <rPr>
        <sz val="12"/>
        <rFont val="Calibri"/>
        <family val="2"/>
        <scheme val="minor"/>
      </rPr>
      <t>Cabo de cobre flexível isolado, seção 35mm², 450/ 750v / 70°c</t>
    </r>
  </si>
  <si>
    <r>
      <rPr>
        <sz val="12"/>
        <rFont val="Calibri"/>
        <family val="2"/>
        <scheme val="minor"/>
      </rPr>
      <t>Boia eletrica p/reservatorio inferior</t>
    </r>
  </si>
  <si>
    <r>
      <rPr>
        <sz val="12"/>
        <rFont val="Calibri"/>
        <family val="2"/>
        <scheme val="minor"/>
      </rPr>
      <t>Bóia elétrica para reservatório superior, marca aquamatic ou similar, capacidade 30 a - fornecimento e
instalação</t>
    </r>
  </si>
  <si>
    <r>
      <rPr>
        <sz val="12"/>
        <rFont val="Calibri"/>
        <family val="2"/>
        <scheme val="minor"/>
      </rPr>
      <t>Abrigo em alvenaria (1.20 x 1.00m) para conjunto de moto-bomba, incluindo chapisco, reboco, esquadria de
ferro e cobertura com telha canal comum.</t>
    </r>
  </si>
  <si>
    <r>
      <rPr>
        <sz val="12"/>
        <rFont val="Calibri"/>
        <family val="2"/>
        <scheme val="minor"/>
      </rPr>
      <t>Barra de apoio, para vaso sanitário, dupla, articulada, direita ou esquerda, em aço inox, l=70cm, d=1 1/2",
Jackwal ou similar</t>
    </r>
  </si>
  <si>
    <r>
      <rPr>
        <sz val="12"/>
        <rFont val="Calibri"/>
        <family val="2"/>
        <scheme val="minor"/>
      </rPr>
      <t>Barra de apoio, para vaso sanitário, angular, 90º,  piso-parede, direita ou esquerda, em aço inox, l=75+75cm,
d=1 1/2", Jackwal ou similar</t>
    </r>
  </si>
  <si>
    <r>
      <rPr>
        <sz val="12"/>
        <rFont val="Calibri"/>
        <family val="2"/>
        <scheme val="minor"/>
      </rPr>
      <t>Mictório de louça com sifão integrado (deca ref m712), engate cromado (deca ref c4606180) e registro de
pressão (deca linha c40 ref1416) ou similares</t>
    </r>
  </si>
  <si>
    <r>
      <rPr>
        <sz val="12"/>
        <rFont val="Calibri"/>
        <family val="2"/>
        <scheme val="minor"/>
      </rPr>
      <t>Impermeabilização semi-flexível com tinta alfaltica, 02 demãos, em superfícies lisas e de pequenas dimensões,
tipo Viaplus 1000, ref:Viapol ou similar</t>
    </r>
  </si>
  <si>
    <r>
      <rPr>
        <sz val="12"/>
        <rFont val="Calibri"/>
        <family val="2"/>
        <scheme val="minor"/>
      </rPr>
      <t>Impermeabilização de superficie c/argamassa 1:4 (cimento e areia), esp=2,5cm, c/impermeabilizante Vedacit ou
similar</t>
    </r>
  </si>
  <si>
    <r>
      <rPr>
        <sz val="12"/>
        <rFont val="Calibri"/>
        <family val="2"/>
        <scheme val="minor"/>
      </rPr>
      <t>Impermeabilização c/ manta asfáltica aluminizada 3mm, estruturada com não-tecido de poliéster, inclusive
aplicação de 1 demão de primer</t>
    </r>
  </si>
  <si>
    <r>
      <rPr>
        <sz val="12"/>
        <rFont val="Calibri"/>
        <family val="2"/>
        <scheme val="minor"/>
      </rPr>
      <t>Impermeabilização de superfície com manta asfáltica, uma camada, inclusive aplicação de primer asfáltico,
e=3mm. af_06/2018</t>
    </r>
  </si>
  <si>
    <r>
      <rPr>
        <sz val="12"/>
        <rFont val="Calibri"/>
        <family val="2"/>
        <scheme val="minor"/>
      </rPr>
      <t>Impermeabilização c/ manta asfáltica 4mm, estruturada com não-tecido de poliéster, inclusive aplicação de 1
demão de primer, exceto proteção mecânica</t>
    </r>
  </si>
  <si>
    <r>
      <rPr>
        <sz val="12"/>
        <rFont val="Calibri"/>
        <family val="2"/>
        <scheme val="minor"/>
      </rPr>
      <t>Forro de pvc, em réguas de 10 ou 20 cm, aplicado,  inclusive estrutura para fixação (perfis em PVC) marca
Araforros ou similar, instalado</t>
    </r>
  </si>
  <si>
    <r>
      <rPr>
        <sz val="12"/>
        <rFont val="Calibri"/>
        <family val="2"/>
        <scheme val="minor"/>
      </rPr>
      <t>Forro de gesso, em placas 60 x 60 cm, c/ isolamento em lã de vidro, inclusive madeiramento em ripão 3,5cm x
5,5cm</t>
    </r>
  </si>
  <si>
    <r>
      <rPr>
        <sz val="12"/>
        <rFont val="Calibri"/>
        <family val="2"/>
        <scheme val="minor"/>
      </rPr>
      <t>Forro de gesso acartonado com acabamento em filme de PVC,placa 625 x 625mm e perfil T, padrão linho MOD-
LINE, instalado</t>
    </r>
  </si>
  <si>
    <r>
      <rPr>
        <sz val="12"/>
        <rFont val="Calibri"/>
        <family val="2"/>
        <scheme val="minor"/>
      </rPr>
      <t>Forro de gesso acartonado, cor branca, placa 1243 x 618mm, marca GYPSUM modelo gessolyne, ou similar -
fornecimento</t>
    </r>
  </si>
  <si>
    <t>Assoalho de madeira. af_09/2020</t>
  </si>
  <si>
    <t>101746/sinapi</t>
  </si>
  <si>
    <t>08.12</t>
  </si>
  <si>
    <t>Pintura de acabamento com aplicação de 01 demão de tinta PVA latex para interiores - cores convencionais - Rev 03</t>
  </si>
  <si>
    <t>2284/ORSE</t>
  </si>
  <si>
    <t>Pintura de acabamento com aplicação de 01 demão de tinta PVA latex para interiores/exteriores - cores especiais misturadas em máquina, tons claros (marfim, pérola, etc) - Rev 01</t>
  </si>
  <si>
    <t>3862/ORSE</t>
  </si>
  <si>
    <t>Pintura de acabamento com aplicação de 02 demãos de esmalte ou óleo sobre superfícies metálicas, exclusive lixamento</t>
  </si>
  <si>
    <t>Pintura de acabamento com aplicação de 01 demão de verniz acrílico, Coral ou similar</t>
  </si>
  <si>
    <t>4934/ORSE</t>
  </si>
  <si>
    <t>Pintura de acabamento com aplicação de 02 demãos de tinta PVA latex para interiores - cores convencionais - Rev 03</t>
  </si>
  <si>
    <t>2285/ORSE</t>
  </si>
  <si>
    <t>Portão em tubo de ferro galvanizado de 2", de abrir, duas folhas, de 2,00 x 2,00m, tela malha revestida 76 x 76mm, n.º 12, inclusive dobradiças e trancas/ferrolho</t>
  </si>
  <si>
    <t>12980/ORSE</t>
  </si>
  <si>
    <t>Portão de correr em chapa de aço 1/4", c/ quadro em tubo quadrado de 2", barra quadrada 1" na vertical e barra chata 2" x 1/4" na horizontal, inclusive ferrolho, e roldanas e trilhos, p/ penitenciária</t>
  </si>
  <si>
    <t>12013/ORSE</t>
  </si>
  <si>
    <t>Portão em alumínio, cor N/B/P, em perfís búzio quadrado ou lambril, completo inclusive rodízios, perfís e fechadura</t>
  </si>
  <si>
    <t>11955/ORSE</t>
  </si>
  <si>
    <t>Portão em tubo de aço galvanizado d=1", padrão escolas</t>
  </si>
  <si>
    <t>4330/ORSE</t>
  </si>
  <si>
    <t>Limpeza (Lavagem) de telhas</t>
  </si>
  <si>
    <t>278/ORSE</t>
  </si>
  <si>
    <t>Limpeza de superfície com jato de alta pressão. af_04/2019</t>
  </si>
  <si>
    <t>Mola hidráulica para porta de madeira (Brasil ou similar)</t>
  </si>
  <si>
    <t>Forro acústico em placas de fibra mineral c/perfil "T" em aço, marca "SONEX" ou similar, instalado</t>
  </si>
  <si>
    <t>09083/ORSE</t>
  </si>
  <si>
    <t>Central de alarme endereçável de incendio com sistema p/ até 250 dispositivos, marcal Verin ou similar, Modelo VRE-250 c/ bateria de 12V e 7Amperes</t>
  </si>
  <si>
    <t>11820/ORSE</t>
  </si>
  <si>
    <t>Revisão de quadros elétricos com barramentos em subestação abrigada</t>
  </si>
  <si>
    <t>11963/ORSE</t>
  </si>
  <si>
    <t>01.28</t>
  </si>
  <si>
    <t>01.29</t>
  </si>
  <si>
    <t>01.30</t>
  </si>
  <si>
    <t>01.31</t>
  </si>
  <si>
    <t>01.32</t>
  </si>
  <si>
    <t>06.26</t>
  </si>
  <si>
    <t>06.27</t>
  </si>
  <si>
    <t>06.28</t>
  </si>
  <si>
    <t>06.29</t>
  </si>
  <si>
    <t>06.30</t>
  </si>
  <si>
    <t>06.31</t>
  </si>
  <si>
    <t>09.12</t>
  </si>
  <si>
    <t>09.13</t>
  </si>
  <si>
    <t>09.14</t>
  </si>
  <si>
    <t>09.15</t>
  </si>
  <si>
    <t>10.51</t>
  </si>
  <si>
    <t>12.04</t>
  </si>
  <si>
    <t>13.15</t>
  </si>
  <si>
    <t>13.16</t>
  </si>
  <si>
    <t>13.17</t>
  </si>
  <si>
    <t>13.18</t>
  </si>
  <si>
    <t>13.19</t>
  </si>
  <si>
    <t>13.20</t>
  </si>
  <si>
    <t>13.21</t>
  </si>
  <si>
    <t>SINAPI</t>
  </si>
  <si>
    <t>ORSE</t>
  </si>
  <si>
    <t>91341/SINAPI</t>
  </si>
  <si>
    <t>4662/ORSE</t>
  </si>
  <si>
    <t>Bancada em granito verde ubatuba, e = 2cm</t>
  </si>
  <si>
    <t>11150/ORSE</t>
  </si>
  <si>
    <t>12.41</t>
  </si>
  <si>
    <t>99814/SINAPI</t>
  </si>
  <si>
    <r>
      <rPr>
        <sz val="12"/>
        <rFont val="Calibri"/>
        <family val="2"/>
        <scheme val="minor"/>
      </rPr>
      <t>05.02</t>
    </r>
    <r>
      <rPr>
        <sz val="11"/>
        <color theme="1"/>
        <rFont val="Calibri"/>
        <family val="2"/>
        <scheme val="minor"/>
      </rPr>
      <t/>
    </r>
  </si>
  <si>
    <r>
      <rPr>
        <sz val="12"/>
        <rFont val="Calibri"/>
        <family val="2"/>
        <scheme val="minor"/>
      </rPr>
      <t>05.03</t>
    </r>
    <r>
      <rPr>
        <sz val="11"/>
        <color theme="1"/>
        <rFont val="Calibri"/>
        <family val="2"/>
        <scheme val="minor"/>
      </rPr>
      <t/>
    </r>
  </si>
  <si>
    <r>
      <rPr>
        <sz val="12"/>
        <rFont val="Calibri"/>
        <family val="2"/>
        <scheme val="minor"/>
      </rPr>
      <t>05.04</t>
    </r>
    <r>
      <rPr>
        <sz val="11"/>
        <color theme="1"/>
        <rFont val="Calibri"/>
        <family val="2"/>
        <scheme val="minor"/>
      </rPr>
      <t/>
    </r>
  </si>
  <si>
    <r>
      <rPr>
        <sz val="12"/>
        <rFont val="Calibri"/>
        <family val="2"/>
        <scheme val="minor"/>
      </rPr>
      <t>05.05</t>
    </r>
    <r>
      <rPr>
        <sz val="11"/>
        <color theme="1"/>
        <rFont val="Calibri"/>
        <family val="2"/>
        <scheme val="minor"/>
      </rPr>
      <t/>
    </r>
  </si>
  <si>
    <r>
      <rPr>
        <sz val="12"/>
        <rFont val="Calibri"/>
        <family val="2"/>
        <scheme val="minor"/>
      </rPr>
      <t>05.06</t>
    </r>
    <r>
      <rPr>
        <sz val="11"/>
        <color theme="1"/>
        <rFont val="Calibri"/>
        <family val="2"/>
        <scheme val="minor"/>
      </rPr>
      <t/>
    </r>
  </si>
  <si>
    <r>
      <rPr>
        <sz val="12"/>
        <rFont val="Calibri"/>
        <family val="2"/>
        <scheme val="minor"/>
      </rPr>
      <t>05.07</t>
    </r>
    <r>
      <rPr>
        <sz val="11"/>
        <color theme="1"/>
        <rFont val="Calibri"/>
        <family val="2"/>
        <scheme val="minor"/>
      </rPr>
      <t/>
    </r>
  </si>
  <si>
    <r>
      <rPr>
        <sz val="12"/>
        <rFont val="Calibri"/>
        <family val="2"/>
        <scheme val="minor"/>
      </rPr>
      <t>05.08</t>
    </r>
    <r>
      <rPr>
        <sz val="11"/>
        <color theme="1"/>
        <rFont val="Calibri"/>
        <family val="2"/>
        <scheme val="minor"/>
      </rPr>
      <t/>
    </r>
  </si>
  <si>
    <r>
      <rPr>
        <sz val="12"/>
        <rFont val="Calibri"/>
        <family val="2"/>
        <scheme val="minor"/>
      </rPr>
      <t>05.09</t>
    </r>
    <r>
      <rPr>
        <sz val="11"/>
        <color theme="1"/>
        <rFont val="Calibri"/>
        <family val="2"/>
        <scheme val="minor"/>
      </rPr>
      <t/>
    </r>
  </si>
  <si>
    <r>
      <rPr>
        <sz val="12"/>
        <rFont val="Calibri"/>
        <family val="2"/>
        <scheme val="minor"/>
      </rPr>
      <t>05.10</t>
    </r>
    <r>
      <rPr>
        <sz val="11"/>
        <color theme="1"/>
        <rFont val="Calibri"/>
        <family val="2"/>
        <scheme val="minor"/>
      </rPr>
      <t/>
    </r>
  </si>
  <si>
    <r>
      <rPr>
        <sz val="12"/>
        <rFont val="Calibri"/>
        <family val="2"/>
        <scheme val="minor"/>
      </rPr>
      <t>05.11</t>
    </r>
    <r>
      <rPr>
        <sz val="11"/>
        <color theme="1"/>
        <rFont val="Calibri"/>
        <family val="2"/>
        <scheme val="minor"/>
      </rPr>
      <t/>
    </r>
  </si>
  <si>
    <r>
      <rPr>
        <sz val="12"/>
        <rFont val="Calibri"/>
        <family val="2"/>
        <scheme val="minor"/>
      </rPr>
      <t>05.12</t>
    </r>
    <r>
      <rPr>
        <sz val="11"/>
        <color theme="1"/>
        <rFont val="Calibri"/>
        <family val="2"/>
        <scheme val="minor"/>
      </rPr>
      <t/>
    </r>
  </si>
  <si>
    <r>
      <rPr>
        <sz val="12"/>
        <rFont val="Calibri"/>
        <family val="2"/>
        <scheme val="minor"/>
      </rPr>
      <t>05.13</t>
    </r>
    <r>
      <rPr>
        <sz val="11"/>
        <color theme="1"/>
        <rFont val="Calibri"/>
        <family val="2"/>
        <scheme val="minor"/>
      </rPr>
      <t/>
    </r>
  </si>
  <si>
    <r>
      <rPr>
        <sz val="12"/>
        <rFont val="Calibri"/>
        <family val="2"/>
        <scheme val="minor"/>
      </rPr>
      <t>05.14</t>
    </r>
    <r>
      <rPr>
        <sz val="11"/>
        <color theme="1"/>
        <rFont val="Calibri"/>
        <family val="2"/>
        <scheme val="minor"/>
      </rPr>
      <t/>
    </r>
  </si>
  <si>
    <r>
      <rPr>
        <sz val="12"/>
        <rFont val="Calibri"/>
        <family val="2"/>
        <scheme val="minor"/>
      </rPr>
      <t>05.15</t>
    </r>
    <r>
      <rPr>
        <sz val="11"/>
        <color theme="1"/>
        <rFont val="Calibri"/>
        <family val="2"/>
        <scheme val="minor"/>
      </rPr>
      <t/>
    </r>
  </si>
  <si>
    <r>
      <rPr>
        <sz val="12"/>
        <rFont val="Calibri"/>
        <family val="2"/>
        <scheme val="minor"/>
      </rPr>
      <t>05.16</t>
    </r>
    <r>
      <rPr>
        <sz val="11"/>
        <color theme="1"/>
        <rFont val="Calibri"/>
        <family val="2"/>
        <scheme val="minor"/>
      </rPr>
      <t/>
    </r>
  </si>
  <si>
    <r>
      <rPr>
        <sz val="12"/>
        <rFont val="Calibri"/>
        <family val="2"/>
        <scheme val="minor"/>
      </rPr>
      <t>05.17</t>
    </r>
    <r>
      <rPr>
        <sz val="11"/>
        <color theme="1"/>
        <rFont val="Calibri"/>
        <family val="2"/>
        <scheme val="minor"/>
      </rPr>
      <t/>
    </r>
  </si>
  <si>
    <r>
      <rPr>
        <sz val="12"/>
        <rFont val="Calibri"/>
        <family val="2"/>
        <scheme val="minor"/>
      </rPr>
      <t>05.18</t>
    </r>
    <r>
      <rPr>
        <sz val="11"/>
        <color theme="1"/>
        <rFont val="Calibri"/>
        <family val="2"/>
        <scheme val="minor"/>
      </rPr>
      <t/>
    </r>
  </si>
  <si>
    <r>
      <rPr>
        <sz val="12"/>
        <rFont val="Calibri"/>
        <family val="2"/>
        <scheme val="minor"/>
      </rPr>
      <t>05.19</t>
    </r>
    <r>
      <rPr>
        <sz val="11"/>
        <color theme="1"/>
        <rFont val="Calibri"/>
        <family val="2"/>
        <scheme val="minor"/>
      </rPr>
      <t/>
    </r>
  </si>
  <si>
    <r>
      <rPr>
        <sz val="12"/>
        <rFont val="Calibri"/>
        <family val="2"/>
        <scheme val="minor"/>
      </rPr>
      <t>05.20</t>
    </r>
    <r>
      <rPr>
        <sz val="11"/>
        <color theme="1"/>
        <rFont val="Calibri"/>
        <family val="2"/>
        <scheme val="minor"/>
      </rPr>
      <t/>
    </r>
  </si>
  <si>
    <r>
      <rPr>
        <sz val="12"/>
        <rFont val="Calibri"/>
        <family val="2"/>
        <scheme val="minor"/>
      </rPr>
      <t>05.21</t>
    </r>
    <r>
      <rPr>
        <sz val="11"/>
        <color theme="1"/>
        <rFont val="Calibri"/>
        <family val="2"/>
        <scheme val="minor"/>
      </rPr>
      <t/>
    </r>
  </si>
  <si>
    <r>
      <rPr>
        <sz val="12"/>
        <rFont val="Calibri"/>
        <family val="2"/>
        <scheme val="minor"/>
      </rPr>
      <t>05.22</t>
    </r>
    <r>
      <rPr>
        <sz val="11"/>
        <color theme="1"/>
        <rFont val="Calibri"/>
        <family val="2"/>
        <scheme val="minor"/>
      </rPr>
      <t/>
    </r>
  </si>
  <si>
    <r>
      <rPr>
        <sz val="12"/>
        <rFont val="Calibri"/>
        <family val="2"/>
        <scheme val="minor"/>
      </rPr>
      <t>05.23</t>
    </r>
    <r>
      <rPr>
        <sz val="11"/>
        <color theme="1"/>
        <rFont val="Calibri"/>
        <family val="2"/>
        <scheme val="minor"/>
      </rPr>
      <t/>
    </r>
  </si>
  <si>
    <r>
      <rPr>
        <sz val="12"/>
        <rFont val="Calibri"/>
        <family val="2"/>
        <scheme val="minor"/>
      </rPr>
      <t>05.24</t>
    </r>
    <r>
      <rPr>
        <sz val="11"/>
        <color theme="1"/>
        <rFont val="Calibri"/>
        <family val="2"/>
        <scheme val="minor"/>
      </rPr>
      <t/>
    </r>
  </si>
  <si>
    <r>
      <rPr>
        <sz val="12"/>
        <rFont val="Calibri"/>
        <family val="2"/>
        <scheme val="minor"/>
      </rPr>
      <t>05.25</t>
    </r>
    <r>
      <rPr>
        <sz val="11"/>
        <color theme="1"/>
        <rFont val="Calibri"/>
        <family val="2"/>
        <scheme val="minor"/>
      </rPr>
      <t/>
    </r>
  </si>
  <si>
    <r>
      <rPr>
        <sz val="12"/>
        <rFont val="Calibri"/>
        <family val="2"/>
        <scheme val="minor"/>
      </rPr>
      <t>05.26</t>
    </r>
    <r>
      <rPr>
        <sz val="11"/>
        <color theme="1"/>
        <rFont val="Calibri"/>
        <family val="2"/>
        <scheme val="minor"/>
      </rPr>
      <t/>
    </r>
  </si>
  <si>
    <r>
      <rPr>
        <sz val="12"/>
        <rFont val="Calibri"/>
        <family val="2"/>
        <scheme val="minor"/>
      </rPr>
      <t>05.27</t>
    </r>
    <r>
      <rPr>
        <sz val="11"/>
        <color theme="1"/>
        <rFont val="Calibri"/>
        <family val="2"/>
        <scheme val="minor"/>
      </rPr>
      <t/>
    </r>
  </si>
  <si>
    <r>
      <rPr>
        <sz val="12"/>
        <rFont val="Calibri"/>
        <family val="2"/>
        <scheme val="minor"/>
      </rPr>
      <t>05.28</t>
    </r>
    <r>
      <rPr>
        <sz val="11"/>
        <color theme="1"/>
        <rFont val="Calibri"/>
        <family val="2"/>
        <scheme val="minor"/>
      </rPr>
      <t/>
    </r>
  </si>
  <si>
    <t>Vaso sanitario c/caixa de descarga acoplada, linha versato 07353/07570, CELITE ou similar, incl. assento CELITE versato 07983 ou similar, conj. de fixação DECA SP13 ou similar, anel de vedação e engate plástico</t>
  </si>
  <si>
    <t>ORSE/3659</t>
  </si>
  <si>
    <r>
      <t>CONCORRÊNCIA SESC-</t>
    </r>
    <r>
      <rPr>
        <b/>
        <sz val="11.5"/>
        <color rgb="FF000000"/>
        <rFont val="Arial"/>
        <family val="2"/>
      </rPr>
      <t>A</t>
    </r>
    <r>
      <rPr>
        <b/>
        <sz val="11.5"/>
        <color theme="1"/>
        <rFont val="Arial"/>
        <family val="2"/>
      </rPr>
      <t>R/AL Nº 002/2021-CC</t>
    </r>
  </si>
  <si>
    <t>EDITAL DE LICITAÇÃO</t>
  </si>
  <si>
    <t>PLANILHA ORÇAMENTÁRIA</t>
  </si>
  <si>
    <t>ANEXO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</si>
</sst>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_-"/>
    <numFmt numFmtId="165" formatCode="_-[$R$-416]\ * #,##0.00_-;\-[$R$-416]\ * #,##0.00_-;_-[$R$-416]\ * &quot;-&quot;??_-;_-@_-"/>
  </numFmts>
  <fonts count="24" x14ac:knownFonts="1">
    <font>
      <sz val="11"/>
      <color theme="1"/>
      <name val="Calibri"/>
      <family val="2"/>
      <scheme val="minor"/>
    </font>
    <font>
      <sz val="11"/>
      <color theme="1"/>
      <name val="Calibri"/>
      <family val="2"/>
      <scheme val="minor"/>
    </font>
    <font>
      <sz val="10"/>
      <color rgb="FF000000"/>
      <name val="Times New Roman"/>
      <family val="1"/>
    </font>
    <font>
      <sz val="8"/>
      <color rgb="FF000000"/>
      <name val="Calibri"/>
      <family val="2"/>
      <scheme val="minor"/>
    </font>
    <font>
      <sz val="8"/>
      <name val="Calibri"/>
      <family val="2"/>
      <scheme val="minor"/>
    </font>
    <font>
      <u/>
      <sz val="11"/>
      <color theme="10"/>
      <name val="Calibri"/>
      <family val="2"/>
      <scheme val="minor"/>
    </font>
    <font>
      <sz val="8"/>
      <color theme="1"/>
      <name val="Calibri"/>
      <family val="2"/>
      <scheme val="minor"/>
    </font>
    <font>
      <b/>
      <sz val="8"/>
      <color rgb="FF000000"/>
      <name val="Calibri"/>
      <family val="2"/>
      <scheme val="minor"/>
    </font>
    <font>
      <b/>
      <sz val="8"/>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color rgb="FF000000"/>
      <name val="Verdana"/>
      <family val="2"/>
    </font>
    <font>
      <b/>
      <sz val="12"/>
      <name val="Calibri"/>
      <family val="2"/>
      <scheme val="minor"/>
    </font>
    <font>
      <b/>
      <sz val="12"/>
      <color rgb="FF000000"/>
      <name val="Calibri"/>
      <family val="2"/>
      <scheme val="minor"/>
    </font>
    <font>
      <sz val="12"/>
      <color rgb="FF000000"/>
      <name val="Verdana"/>
      <family val="2"/>
    </font>
    <font>
      <b/>
      <sz val="12"/>
      <name val="Arial Narrow"/>
      <family val="2"/>
    </font>
    <font>
      <sz val="12"/>
      <name val="Arial Narrow"/>
      <family val="2"/>
    </font>
    <font>
      <b/>
      <sz val="12"/>
      <color theme="1"/>
      <name val="Arial Narrow"/>
      <family val="2"/>
    </font>
    <font>
      <b/>
      <sz val="16"/>
      <name val="Calibri"/>
      <family val="2"/>
      <scheme val="minor"/>
    </font>
    <font>
      <b/>
      <sz val="16"/>
      <color theme="1"/>
      <name val="Calibri"/>
      <family val="2"/>
      <scheme val="minor"/>
    </font>
    <font>
      <b/>
      <sz val="11.5"/>
      <color theme="1"/>
      <name val="Arial"/>
      <family val="2"/>
    </font>
    <font>
      <b/>
      <sz val="11.5"/>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164" fontId="1" fillId="0" borderId="0" applyFont="0" applyFill="0" applyBorder="0" applyAlignment="0" applyProtection="0"/>
    <xf numFmtId="0" fontId="5" fillId="0" borderId="0" applyNumberFormat="0" applyFill="0" applyBorder="0" applyAlignment="0" applyProtection="0"/>
  </cellStyleXfs>
  <cellXfs count="159">
    <xf numFmtId="0" fontId="0" fillId="0" borderId="0" xfId="0"/>
    <xf numFmtId="0" fontId="0" fillId="0" borderId="0" xfId="0" applyAlignment="1">
      <alignment horizontal="center"/>
    </xf>
    <xf numFmtId="0" fontId="0" fillId="0" borderId="0" xfId="0" applyAlignment="1">
      <alignment horizontal="right"/>
    </xf>
    <xf numFmtId="0" fontId="6" fillId="0" borderId="0" xfId="0" applyFont="1"/>
    <xf numFmtId="0" fontId="0" fillId="3" borderId="0" xfId="0" applyFill="1"/>
    <xf numFmtId="0" fontId="0" fillId="0" borderId="0" xfId="0" applyFill="1"/>
    <xf numFmtId="0" fontId="0" fillId="4" borderId="0" xfId="0" applyFill="1"/>
    <xf numFmtId="0" fontId="6" fillId="0" borderId="0" xfId="0" applyFont="1" applyBorder="1" applyAlignment="1">
      <alignment wrapText="1"/>
    </xf>
    <xf numFmtId="0" fontId="6" fillId="0" borderId="0" xfId="0" applyFont="1" applyBorder="1"/>
    <xf numFmtId="0" fontId="6" fillId="4" borderId="0" xfId="0" applyFont="1" applyFill="1" applyBorder="1"/>
    <xf numFmtId="0" fontId="6" fillId="4" borderId="0" xfId="0" applyFont="1" applyFill="1" applyBorder="1" applyAlignment="1">
      <alignment wrapText="1"/>
    </xf>
    <xf numFmtId="0" fontId="4" fillId="4" borderId="0" xfId="0" applyFont="1" applyFill="1" applyBorder="1" applyAlignment="1">
      <alignment vertical="top" wrapText="1"/>
    </xf>
    <xf numFmtId="4" fontId="3" fillId="4" borderId="0" xfId="0" applyNumberFormat="1" applyFont="1" applyFill="1" applyBorder="1" applyAlignment="1">
      <alignment vertical="top" shrinkToFit="1"/>
    </xf>
    <xf numFmtId="0" fontId="4" fillId="4" borderId="0" xfId="0" applyFont="1" applyFill="1" applyBorder="1" applyAlignment="1">
      <alignment horizontal="left" vertical="top" wrapText="1"/>
    </xf>
    <xf numFmtId="4" fontId="3" fillId="4" borderId="0" xfId="0" applyNumberFormat="1" applyFont="1" applyFill="1" applyBorder="1" applyAlignment="1">
      <alignment horizontal="right" vertical="top" shrinkToFit="1"/>
    </xf>
    <xf numFmtId="0" fontId="4" fillId="4" borderId="0" xfId="0" applyFont="1" applyFill="1" applyBorder="1" applyAlignment="1">
      <alignment horizontal="left" vertical="center" wrapText="1"/>
    </xf>
    <xf numFmtId="4" fontId="3" fillId="4" borderId="0" xfId="0" applyNumberFormat="1" applyFont="1" applyFill="1" applyBorder="1" applyAlignment="1">
      <alignment horizontal="right" vertical="center" shrinkToFit="1"/>
    </xf>
    <xf numFmtId="0" fontId="8" fillId="0" borderId="0" xfId="0" applyFont="1" applyBorder="1" applyAlignment="1">
      <alignment horizontal="left" vertical="top" wrapText="1"/>
    </xf>
    <xf numFmtId="4" fontId="7" fillId="0" borderId="0" xfId="0" applyNumberFormat="1" applyFont="1" applyBorder="1" applyAlignment="1">
      <alignment horizontal="right" vertical="top" shrinkToFit="1"/>
    </xf>
    <xf numFmtId="0" fontId="4" fillId="0" borderId="0" xfId="0" applyFont="1" applyBorder="1" applyAlignment="1">
      <alignment horizontal="left" vertical="center" wrapText="1"/>
    </xf>
    <xf numFmtId="4" fontId="3" fillId="0" borderId="0" xfId="0" applyNumberFormat="1" applyFont="1" applyBorder="1" applyAlignment="1">
      <alignment horizontal="right" vertical="center" shrinkToFit="1"/>
    </xf>
    <xf numFmtId="0" fontId="4" fillId="0" borderId="0" xfId="0" applyFont="1" applyBorder="1" applyAlignment="1">
      <alignment horizontal="left" vertical="top" wrapText="1"/>
    </xf>
    <xf numFmtId="4" fontId="3" fillId="0" borderId="0" xfId="0" applyNumberFormat="1" applyFont="1" applyBorder="1" applyAlignment="1">
      <alignment horizontal="right" vertical="top" shrinkToFit="1"/>
    </xf>
    <xf numFmtId="0" fontId="0" fillId="0" borderId="0" xfId="0" applyBorder="1"/>
    <xf numFmtId="0" fontId="0" fillId="0" borderId="0" xfId="0" applyFill="1" applyBorder="1"/>
    <xf numFmtId="4" fontId="3" fillId="0" borderId="0" xfId="0" applyNumberFormat="1" applyFont="1" applyBorder="1" applyAlignment="1">
      <alignment horizontal="right" shrinkToFit="1"/>
    </xf>
    <xf numFmtId="0" fontId="4" fillId="0" borderId="0" xfId="0" applyFont="1" applyBorder="1" applyAlignment="1">
      <alignment horizontal="left" wrapText="1"/>
    </xf>
    <xf numFmtId="0" fontId="4" fillId="0" borderId="0" xfId="0" applyFont="1" applyFill="1" applyBorder="1" applyAlignment="1">
      <alignment horizontal="left" vertical="center" wrapText="1"/>
    </xf>
    <xf numFmtId="4" fontId="3" fillId="0" borderId="0" xfId="0" applyNumberFormat="1" applyFont="1" applyFill="1" applyBorder="1" applyAlignment="1">
      <alignment horizontal="right" vertical="center" shrinkToFit="1"/>
    </xf>
    <xf numFmtId="0" fontId="4" fillId="0" borderId="0" xfId="0" applyFont="1" applyFill="1" applyBorder="1" applyAlignment="1">
      <alignment horizontal="left" vertical="top" wrapText="1"/>
    </xf>
    <xf numFmtId="4" fontId="3" fillId="0" borderId="0" xfId="0" applyNumberFormat="1" applyFont="1" applyFill="1" applyBorder="1" applyAlignment="1">
      <alignment horizontal="right" vertical="top" shrinkToFit="1"/>
    </xf>
    <xf numFmtId="0" fontId="4" fillId="0" borderId="0" xfId="0" applyFont="1" applyFill="1" applyBorder="1" applyAlignment="1">
      <alignment vertical="top" wrapText="1"/>
    </xf>
    <xf numFmtId="4" fontId="3" fillId="0" borderId="0" xfId="0" applyNumberFormat="1" applyFont="1" applyFill="1" applyBorder="1" applyAlignment="1">
      <alignment vertical="top" shrinkToFit="1"/>
    </xf>
    <xf numFmtId="0" fontId="6" fillId="0" borderId="0" xfId="0" applyFont="1" applyFill="1"/>
    <xf numFmtId="2" fontId="3" fillId="4" borderId="0" xfId="0" applyNumberFormat="1" applyFont="1" applyFill="1" applyBorder="1" applyAlignment="1">
      <alignment vertical="top" shrinkToFit="1"/>
    </xf>
    <xf numFmtId="2" fontId="3" fillId="4" borderId="0" xfId="0" applyNumberFormat="1" applyFont="1" applyFill="1" applyBorder="1" applyAlignment="1">
      <alignment horizontal="right" vertical="top" shrinkToFit="1"/>
    </xf>
    <xf numFmtId="2" fontId="3" fillId="0" borderId="0" xfId="0" applyNumberFormat="1" applyFont="1" applyFill="1" applyBorder="1" applyAlignment="1">
      <alignment vertical="top" shrinkToFit="1"/>
    </xf>
    <xf numFmtId="2" fontId="3" fillId="0" borderId="0" xfId="0" applyNumberFormat="1" applyFont="1" applyFill="1" applyBorder="1" applyAlignment="1">
      <alignment horizontal="right" vertical="top" shrinkToFit="1"/>
    </xf>
    <xf numFmtId="2" fontId="3" fillId="0" borderId="0" xfId="0" applyNumberFormat="1" applyFont="1" applyFill="1" applyBorder="1" applyAlignment="1">
      <alignment horizontal="right" vertical="center" shrinkToFit="1"/>
    </xf>
    <xf numFmtId="2" fontId="3" fillId="4" borderId="0" xfId="0" applyNumberFormat="1" applyFont="1" applyFill="1" applyBorder="1" applyAlignment="1">
      <alignment horizontal="right" vertical="center" shrinkToFit="1"/>
    </xf>
    <xf numFmtId="2" fontId="3" fillId="0" borderId="0" xfId="0" applyNumberFormat="1" applyFont="1" applyBorder="1" applyAlignment="1">
      <alignment horizontal="right" vertical="center" shrinkToFit="1"/>
    </xf>
    <xf numFmtId="2" fontId="3" fillId="0" borderId="0" xfId="0" applyNumberFormat="1" applyFont="1" applyBorder="1" applyAlignment="1">
      <alignment horizontal="right" vertical="top" shrinkToFit="1"/>
    </xf>
    <xf numFmtId="0" fontId="9" fillId="0" borderId="1" xfId="0" applyFont="1" applyBorder="1" applyAlignment="1">
      <alignment horizontal="center"/>
    </xf>
    <xf numFmtId="9" fontId="10" fillId="0" borderId="1" xfId="1" applyFont="1" applyBorder="1" applyAlignment="1">
      <alignment horizontal="center"/>
    </xf>
    <xf numFmtId="0" fontId="10" fillId="0" borderId="1" xfId="0" applyFont="1" applyBorder="1" applyAlignment="1"/>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vertical="center"/>
    </xf>
    <xf numFmtId="0" fontId="10" fillId="0" borderId="1" xfId="0" applyFont="1" applyBorder="1" applyAlignment="1">
      <alignment horizontal="center"/>
    </xf>
    <xf numFmtId="0" fontId="9" fillId="0" borderId="1" xfId="0" applyFont="1" applyBorder="1"/>
    <xf numFmtId="0" fontId="10" fillId="0" borderId="1" xfId="0" applyFont="1" applyBorder="1" applyAlignment="1">
      <alignment horizontal="right"/>
    </xf>
    <xf numFmtId="0" fontId="11" fillId="0" borderId="1" xfId="0" applyFont="1" applyBorder="1" applyAlignment="1">
      <alignment vertical="center" wrapText="1"/>
    </xf>
    <xf numFmtId="2" fontId="10" fillId="0" borderId="1" xfId="0" applyNumberFormat="1" applyFont="1" applyBorder="1" applyAlignment="1">
      <alignment horizontal="right"/>
    </xf>
    <xf numFmtId="165" fontId="10" fillId="0" borderId="1" xfId="0" applyNumberFormat="1" applyFont="1" applyBorder="1"/>
    <xf numFmtId="0" fontId="12" fillId="0" borderId="1" xfId="0" applyFont="1" applyBorder="1"/>
    <xf numFmtId="0" fontId="12" fillId="2" borderId="1" xfId="0" applyFont="1" applyFill="1" applyBorder="1" applyAlignment="1">
      <alignment vertical="center" wrapText="1"/>
    </xf>
    <xf numFmtId="0" fontId="12" fillId="0" borderId="1" xfId="0" applyFont="1" applyBorder="1" applyAlignment="1">
      <alignment wrapText="1"/>
    </xf>
    <xf numFmtId="0" fontId="10" fillId="0" borderId="1" xfId="0" applyFont="1" applyFill="1" applyBorder="1" applyAlignment="1">
      <alignment horizontal="center"/>
    </xf>
    <xf numFmtId="165" fontId="10" fillId="0" borderId="1" xfId="0" applyNumberFormat="1" applyFont="1" applyFill="1" applyBorder="1"/>
    <xf numFmtId="0" fontId="14" fillId="0" borderId="1" xfId="0" applyFont="1" applyBorder="1" applyAlignment="1">
      <alignment horizontal="right" vertical="top" wrapText="1"/>
    </xf>
    <xf numFmtId="164" fontId="10" fillId="0" borderId="1" xfId="3" applyFont="1" applyBorder="1"/>
    <xf numFmtId="0" fontId="11" fillId="0" borderId="1" xfId="4" applyFont="1" applyBorder="1"/>
    <xf numFmtId="0" fontId="11" fillId="0" borderId="1" xfId="0" applyFont="1" applyBorder="1" applyAlignment="1">
      <alignment horizontal="center" vertical="top" wrapText="1"/>
    </xf>
    <xf numFmtId="0" fontId="16" fillId="0" borderId="1" xfId="0" applyFont="1" applyBorder="1"/>
    <xf numFmtId="0" fontId="14" fillId="0" borderId="1" xfId="0" applyFont="1" applyBorder="1" applyAlignment="1">
      <alignment horizontal="center" vertical="top" wrapText="1"/>
    </xf>
    <xf numFmtId="0" fontId="10" fillId="0" borderId="1" xfId="0" applyFont="1" applyBorder="1" applyAlignment="1">
      <alignment horizontal="left" wrapText="1"/>
    </xf>
    <xf numFmtId="0" fontId="14" fillId="0" borderId="1" xfId="0" applyFont="1" applyBorder="1" applyAlignment="1">
      <alignment horizontal="left" vertical="top" wrapText="1"/>
    </xf>
    <xf numFmtId="0" fontId="10" fillId="0" borderId="1" xfId="0" applyFont="1" applyBorder="1" applyAlignment="1">
      <alignment wrapText="1"/>
    </xf>
    <xf numFmtId="0" fontId="11" fillId="0" borderId="1" xfId="0" applyFont="1" applyBorder="1"/>
    <xf numFmtId="0" fontId="12" fillId="4" borderId="1" xfId="0" applyFont="1" applyFill="1" applyBorder="1"/>
    <xf numFmtId="0" fontId="10" fillId="4" borderId="1" xfId="0" applyFont="1" applyFill="1" applyBorder="1" applyAlignment="1">
      <alignment horizontal="center"/>
    </xf>
    <xf numFmtId="0" fontId="10" fillId="4" borderId="1" xfId="0" applyFont="1" applyFill="1" applyBorder="1" applyAlignment="1">
      <alignment horizontal="right"/>
    </xf>
    <xf numFmtId="164" fontId="10" fillId="4" borderId="1" xfId="3" applyFont="1" applyFill="1" applyBorder="1"/>
    <xf numFmtId="0" fontId="12" fillId="0" borderId="1" xfId="0" applyFont="1" applyBorder="1" applyAlignment="1">
      <alignment horizontal="left" wrapText="1"/>
    </xf>
    <xf numFmtId="0" fontId="12" fillId="0" borderId="1" xfId="0" applyFont="1" applyFill="1" applyBorder="1" applyAlignment="1">
      <alignment wrapText="1"/>
    </xf>
    <xf numFmtId="2" fontId="10" fillId="0" borderId="1" xfId="0" applyNumberFormat="1" applyFont="1" applyFill="1" applyBorder="1" applyAlignment="1">
      <alignment horizontal="right"/>
    </xf>
    <xf numFmtId="0" fontId="18" fillId="0" borderId="1" xfId="2" applyFont="1"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right" vertical="top" wrapText="1" indent="1"/>
    </xf>
    <xf numFmtId="0" fontId="11" fillId="0" borderId="1" xfId="0" applyFont="1" applyFill="1" applyBorder="1" applyAlignment="1">
      <alignment horizontal="left" vertical="top" wrapText="1"/>
    </xf>
    <xf numFmtId="0" fontId="18" fillId="0" borderId="1" xfId="0" applyFont="1" applyBorder="1" applyAlignment="1">
      <alignment horizontal="center" vertical="center"/>
    </xf>
    <xf numFmtId="0" fontId="11" fillId="0" borderId="1" xfId="0" applyFont="1" applyBorder="1" applyAlignment="1">
      <alignment horizontal="right" vertical="top" wrapText="1" indent="1"/>
    </xf>
    <xf numFmtId="0" fontId="11" fillId="0" borderId="1" xfId="0" applyFont="1" applyBorder="1" applyAlignment="1">
      <alignment horizontal="left" vertical="top" wrapText="1"/>
    </xf>
    <xf numFmtId="2" fontId="12" fillId="0" borderId="1" xfId="0" applyNumberFormat="1" applyFont="1" applyBorder="1" applyAlignment="1">
      <alignment horizontal="right" vertical="top" shrinkToFit="1"/>
    </xf>
    <xf numFmtId="164" fontId="11" fillId="0" borderId="1" xfId="3" applyFont="1" applyBorder="1" applyAlignment="1">
      <alignment vertical="top" wrapText="1"/>
    </xf>
    <xf numFmtId="164" fontId="11" fillId="0" borderId="1" xfId="3" applyFont="1" applyBorder="1" applyAlignment="1">
      <alignment horizontal="right" vertical="top" wrapText="1"/>
    </xf>
    <xf numFmtId="0" fontId="11" fillId="0" borderId="1" xfId="0" applyFont="1" applyFill="1" applyBorder="1" applyAlignment="1">
      <alignment horizontal="center" vertical="top" wrapText="1"/>
    </xf>
    <xf numFmtId="2" fontId="12" fillId="0" borderId="1" xfId="0" applyNumberFormat="1" applyFont="1" applyFill="1" applyBorder="1" applyAlignment="1">
      <alignment horizontal="right" vertical="top" shrinkToFit="1"/>
    </xf>
    <xf numFmtId="164" fontId="11" fillId="0" borderId="1" xfId="3" applyFont="1" applyFill="1" applyBorder="1" applyAlignment="1">
      <alignment vertical="top" wrapText="1"/>
    </xf>
    <xf numFmtId="164" fontId="11" fillId="0" borderId="1" xfId="3" applyFont="1" applyFill="1" applyBorder="1" applyAlignment="1">
      <alignment horizontal="right" vertical="top" wrapText="1"/>
    </xf>
    <xf numFmtId="0" fontId="10"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2" fontId="12" fillId="0" borderId="1" xfId="0" applyNumberFormat="1" applyFont="1" applyFill="1" applyBorder="1" applyAlignment="1">
      <alignment horizontal="right" vertical="center" shrinkToFit="1"/>
    </xf>
    <xf numFmtId="164" fontId="11" fillId="0" borderId="1" xfId="3" applyFont="1" applyFill="1" applyBorder="1" applyAlignment="1">
      <alignment horizontal="right" vertical="center" wrapText="1"/>
    </xf>
    <xf numFmtId="0" fontId="11" fillId="0" borderId="1" xfId="0" applyFont="1" applyFill="1" applyBorder="1" applyAlignment="1">
      <alignment horizontal="right" vertical="top" wrapText="1"/>
    </xf>
    <xf numFmtId="0" fontId="11" fillId="0" borderId="1" xfId="0" applyFont="1" applyFill="1" applyBorder="1" applyAlignment="1">
      <alignment horizontal="left" vertical="center" wrapText="1"/>
    </xf>
    <xf numFmtId="0" fontId="18" fillId="0" borderId="1" xfId="2" applyFont="1" applyFill="1" applyBorder="1" applyAlignment="1">
      <alignment horizontal="center" vertical="center"/>
    </xf>
    <xf numFmtId="0" fontId="18" fillId="0" borderId="1" xfId="0" applyFont="1" applyFill="1" applyBorder="1" applyAlignment="1">
      <alignment horizontal="center" vertical="center"/>
    </xf>
    <xf numFmtId="164" fontId="10" fillId="0" borderId="1" xfId="3" applyFont="1" applyBorder="1" applyAlignment="1">
      <alignment wrapText="1"/>
    </xf>
    <xf numFmtId="0" fontId="10" fillId="0" borderId="1" xfId="0" applyFont="1" applyBorder="1" applyAlignment="1">
      <alignment horizontal="left" vertical="top" wrapText="1"/>
    </xf>
    <xf numFmtId="2" fontId="12" fillId="0" borderId="1" xfId="0" applyNumberFormat="1" applyFont="1" applyBorder="1" applyAlignment="1">
      <alignment horizontal="right" vertical="center" shrinkToFit="1"/>
    </xf>
    <xf numFmtId="164" fontId="11" fillId="0" borderId="1" xfId="3" applyFont="1" applyBorder="1" applyAlignment="1">
      <alignment horizontal="right" vertical="center" wrapText="1"/>
    </xf>
    <xf numFmtId="0" fontId="11" fillId="0" borderId="1" xfId="0" applyFont="1" applyBorder="1" applyAlignment="1">
      <alignment horizontal="right" vertical="top" wrapText="1"/>
    </xf>
    <xf numFmtId="4" fontId="12" fillId="0" borderId="1" xfId="0" applyNumberFormat="1" applyFont="1" applyBorder="1" applyAlignment="1">
      <alignment horizontal="right" vertical="center" shrinkToFi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 fontId="12" fillId="0" borderId="1" xfId="0" applyNumberFormat="1" applyFont="1" applyBorder="1" applyAlignment="1">
      <alignment horizontal="right" vertical="top" shrinkToFit="1"/>
    </xf>
    <xf numFmtId="0" fontId="11" fillId="0" borderId="1" xfId="0" applyFont="1" applyBorder="1" applyAlignment="1">
      <alignment horizontal="center" wrapText="1"/>
    </xf>
    <xf numFmtId="2" fontId="12" fillId="0" borderId="1" xfId="0" applyNumberFormat="1" applyFont="1" applyBorder="1" applyAlignment="1">
      <alignment horizontal="right" shrinkToFit="1"/>
    </xf>
    <xf numFmtId="165" fontId="9" fillId="0" borderId="1" xfId="0" applyNumberFormat="1" applyFont="1" applyFill="1" applyBorder="1"/>
    <xf numFmtId="164" fontId="10" fillId="0" borderId="1" xfId="0" applyNumberFormat="1" applyFont="1" applyBorder="1"/>
    <xf numFmtId="164" fontId="11" fillId="0" borderId="1" xfId="3" applyFont="1" applyBorder="1" applyAlignment="1">
      <alignment vertical="center"/>
    </xf>
    <xf numFmtId="0" fontId="11" fillId="0" borderId="1" xfId="0" applyFont="1" applyBorder="1" applyAlignment="1">
      <alignment horizontal="right" vertical="center" wrapText="1"/>
    </xf>
    <xf numFmtId="0" fontId="11" fillId="0" borderId="1" xfId="0" applyFont="1" applyBorder="1" applyAlignment="1">
      <alignment horizontal="left" vertical="top" wrapText="1" indent="1"/>
    </xf>
    <xf numFmtId="164" fontId="9" fillId="0" borderId="1" xfId="0" applyNumberFormat="1" applyFont="1" applyBorder="1"/>
    <xf numFmtId="164" fontId="10" fillId="0" borderId="1" xfId="3" applyFont="1" applyFill="1" applyBorder="1"/>
    <xf numFmtId="164" fontId="10" fillId="0" borderId="1" xfId="0" applyNumberFormat="1" applyFont="1" applyFill="1" applyBorder="1"/>
    <xf numFmtId="164" fontId="11" fillId="0" borderId="1" xfId="3" applyFont="1" applyFill="1" applyBorder="1"/>
    <xf numFmtId="0" fontId="11" fillId="0" borderId="1" xfId="0" applyFont="1" applyFill="1" applyBorder="1" applyAlignment="1">
      <alignment horizontal="left" vertical="top" wrapText="1" indent="1"/>
    </xf>
    <xf numFmtId="4" fontId="12" fillId="0" borderId="1" xfId="0" applyNumberFormat="1" applyFont="1" applyFill="1" applyBorder="1" applyAlignment="1">
      <alignment horizontal="right" vertical="top" shrinkToFit="1"/>
    </xf>
    <xf numFmtId="0" fontId="10" fillId="0" borderId="1" xfId="0" applyFont="1" applyFill="1" applyBorder="1"/>
    <xf numFmtId="0" fontId="11" fillId="0" borderId="1" xfId="0" applyFont="1" applyFill="1" applyBorder="1" applyAlignment="1">
      <alignment vertical="center" wrapText="1"/>
    </xf>
    <xf numFmtId="0" fontId="11" fillId="0" borderId="1" xfId="0" applyFont="1" applyFill="1" applyBorder="1" applyAlignment="1">
      <alignment horizontal="center" wrapText="1"/>
    </xf>
    <xf numFmtId="2" fontId="12" fillId="0" borderId="1" xfId="0" applyNumberFormat="1" applyFont="1" applyFill="1" applyBorder="1" applyAlignment="1">
      <alignment horizontal="right" shrinkToFit="1"/>
    </xf>
    <xf numFmtId="4" fontId="3" fillId="0" borderId="0" xfId="0" applyNumberFormat="1" applyFont="1" applyFill="1" applyBorder="1" applyAlignment="1">
      <alignment horizontal="right" shrinkToFit="1"/>
    </xf>
    <xf numFmtId="0" fontId="4" fillId="0" borderId="0" xfId="0" applyFont="1" applyFill="1" applyBorder="1" applyAlignment="1">
      <alignment horizontal="left" wrapText="1"/>
    </xf>
    <xf numFmtId="0" fontId="12" fillId="0" borderId="1" xfId="0" applyFont="1" applyFill="1" applyBorder="1" applyAlignment="1">
      <alignment vertical="center" wrapText="1"/>
    </xf>
    <xf numFmtId="0" fontId="9" fillId="0" borderId="1" xfId="0" applyFont="1" applyFill="1" applyBorder="1"/>
    <xf numFmtId="0" fontId="15" fillId="0" borderId="1" xfId="0" applyFont="1" applyFill="1" applyBorder="1"/>
    <xf numFmtId="0" fontId="12" fillId="0" borderId="1" xfId="0" applyFont="1" applyFill="1" applyBorder="1"/>
    <xf numFmtId="0" fontId="20" fillId="0" borderId="1" xfId="0" applyFont="1" applyBorder="1" applyAlignment="1">
      <alignment horizontal="right" vertical="top" wrapText="1"/>
    </xf>
    <xf numFmtId="164" fontId="21" fillId="0" borderId="1" xfId="0" applyNumberFormat="1" applyFont="1" applyBorder="1"/>
    <xf numFmtId="0" fontId="14" fillId="0" borderId="1" xfId="0" applyFont="1" applyFill="1" applyBorder="1" applyAlignment="1">
      <alignment horizontal="center" vertical="top" wrapText="1"/>
    </xf>
    <xf numFmtId="0" fontId="10"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6" fillId="0" borderId="0" xfId="0" applyFont="1" applyFill="1" applyBorder="1" applyAlignment="1">
      <alignment wrapText="1"/>
    </xf>
    <xf numFmtId="17" fontId="10" fillId="0" borderId="1" xfId="0" applyNumberFormat="1" applyFont="1" applyBorder="1" applyAlignment="1">
      <alignment horizontal="center"/>
    </xf>
    <xf numFmtId="164" fontId="11" fillId="0" borderId="1" xfId="3" applyFont="1" applyBorder="1" applyAlignment="1">
      <alignment horizontal="right" wrapText="1"/>
    </xf>
    <xf numFmtId="0" fontId="22" fillId="4" borderId="8" xfId="0" applyFont="1" applyFill="1" applyBorder="1" applyAlignment="1">
      <alignment horizontal="center" vertical="top"/>
    </xf>
    <xf numFmtId="0" fontId="22" fillId="4" borderId="2" xfId="0" applyFont="1" applyFill="1" applyBorder="1" applyAlignment="1">
      <alignment horizontal="center" vertical="top"/>
    </xf>
    <xf numFmtId="0" fontId="22" fillId="4" borderId="9" xfId="0" applyFont="1" applyFill="1" applyBorder="1" applyAlignment="1">
      <alignment horizontal="center" vertical="top"/>
    </xf>
    <xf numFmtId="0" fontId="10" fillId="0" borderId="10"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2" fillId="4" borderId="6"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6" xfId="0" applyFont="1" applyFill="1" applyBorder="1" applyAlignment="1">
      <alignment horizontal="center" vertical="top"/>
    </xf>
    <xf numFmtId="0" fontId="22" fillId="4" borderId="0" xfId="0" applyFont="1" applyFill="1" applyBorder="1" applyAlignment="1">
      <alignment horizontal="center" vertical="top"/>
    </xf>
    <xf numFmtId="0" fontId="22" fillId="4" borderId="7" xfId="0" applyFont="1" applyFill="1" applyBorder="1" applyAlignment="1">
      <alignment horizontal="center" vertical="top"/>
    </xf>
    <xf numFmtId="0" fontId="6" fillId="0" borderId="0" xfId="0" applyFont="1" applyFill="1" applyBorder="1" applyAlignment="1">
      <alignment horizontal="left" wrapText="1"/>
    </xf>
    <xf numFmtId="0" fontId="6" fillId="0" borderId="0" xfId="0" applyFont="1" applyBorder="1" applyAlignment="1">
      <alignment horizontal="left" wrapText="1"/>
    </xf>
    <xf numFmtId="0" fontId="10" fillId="0" borderId="1" xfId="0" applyFont="1" applyBorder="1" applyAlignment="1">
      <alignment horizont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right"/>
    </xf>
    <xf numFmtId="0" fontId="9" fillId="0" borderId="2" xfId="0" applyFont="1" applyBorder="1" applyAlignment="1">
      <alignment horizontal="right"/>
    </xf>
    <xf numFmtId="0" fontId="9" fillId="0" borderId="9" xfId="0" applyFont="1" applyBorder="1" applyAlignment="1">
      <alignment horizontal="right"/>
    </xf>
  </cellXfs>
  <cellStyles count="5">
    <cellStyle name="Hiperlink" xfId="4" builtinId="8"/>
    <cellStyle name="Moeda" xfId="3" builtinId="4"/>
    <cellStyle name="Normal" xfId="0" builtinId="0"/>
    <cellStyle name="Normal 2 2" xfId="2" xr:uid="{00000000-0005-0000-0000-00000300000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1</xdr:row>
      <xdr:rowOff>9525</xdr:rowOff>
    </xdr:from>
    <xdr:to>
      <xdr:col>2</xdr:col>
      <xdr:colOff>47625</xdr:colOff>
      <xdr:row>5</xdr:row>
      <xdr:rowOff>161925</xdr:rowOff>
    </xdr:to>
    <xdr:pic>
      <xdr:nvPicPr>
        <xdr:cNvPr id="3" name="Imagem 5" descr="Logotipo, nome da empresa&#10;&#10;Descrição gerada automaticamente">
          <a:extLst>
            <a:ext uri="{FF2B5EF4-FFF2-40B4-BE49-F238E27FC236}">
              <a16:creationId xmlns:a16="http://schemas.microsoft.com/office/drawing/2014/main" id="{00C4B128-5E38-43BD-B135-75CDEEE5E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57175"/>
          <a:ext cx="14001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6"/>
  <sheetViews>
    <sheetView tabSelected="1" view="pageBreakPreview" zoomScale="60" zoomScaleNormal="100" workbookViewId="0">
      <selection activeCell="A14" sqref="A14:H14"/>
    </sheetView>
  </sheetViews>
  <sheetFormatPr defaultRowHeight="15" x14ac:dyDescent="0.25"/>
  <cols>
    <col min="1" max="1" width="6.85546875" customWidth="1"/>
    <col min="2" max="2" width="19.5703125" bestFit="1" customWidth="1"/>
    <col min="3" max="3" width="88.85546875" customWidth="1"/>
    <col min="4" max="4" width="9.140625" style="1"/>
    <col min="5" max="5" width="9.28515625" style="2" bestFit="1" customWidth="1"/>
    <col min="6" max="6" width="15" bestFit="1" customWidth="1"/>
    <col min="7" max="7" width="15.28515625" bestFit="1" customWidth="1"/>
    <col min="8" max="8" width="24" bestFit="1" customWidth="1"/>
  </cols>
  <sheetData>
    <row r="1" spans="1:11" ht="20.100000000000001" customHeight="1" x14ac:dyDescent="0.25">
      <c r="A1" s="142"/>
      <c r="B1" s="143"/>
      <c r="C1" s="143"/>
      <c r="D1" s="143"/>
      <c r="E1" s="143"/>
      <c r="F1" s="143"/>
      <c r="G1" s="143"/>
      <c r="H1" s="144"/>
    </row>
    <row r="2" spans="1:11" ht="20.100000000000001" customHeight="1" x14ac:dyDescent="0.25">
      <c r="A2" s="145" t="s">
        <v>877</v>
      </c>
      <c r="B2" s="146"/>
      <c r="C2" s="146"/>
      <c r="D2" s="146"/>
      <c r="E2" s="146"/>
      <c r="F2" s="146"/>
      <c r="G2" s="146"/>
      <c r="H2" s="147"/>
    </row>
    <row r="3" spans="1:11" ht="20.100000000000001" customHeight="1" x14ac:dyDescent="0.25">
      <c r="A3" s="145" t="s">
        <v>878</v>
      </c>
      <c r="B3" s="146"/>
      <c r="C3" s="146"/>
      <c r="D3" s="146"/>
      <c r="E3" s="146"/>
      <c r="F3" s="146"/>
      <c r="G3" s="146"/>
      <c r="H3" s="147"/>
    </row>
    <row r="4" spans="1:11" ht="20.100000000000001" customHeight="1" x14ac:dyDescent="0.25">
      <c r="A4" s="145"/>
      <c r="B4" s="146"/>
      <c r="C4" s="146"/>
      <c r="D4" s="146"/>
      <c r="E4" s="146"/>
      <c r="F4" s="146"/>
      <c r="G4" s="146"/>
      <c r="H4" s="147"/>
    </row>
    <row r="5" spans="1:11" ht="20.100000000000001" customHeight="1" x14ac:dyDescent="0.25">
      <c r="A5" s="145" t="s">
        <v>880</v>
      </c>
      <c r="B5" s="146"/>
      <c r="C5" s="146"/>
      <c r="D5" s="146"/>
      <c r="E5" s="146"/>
      <c r="F5" s="146"/>
      <c r="G5" s="146"/>
      <c r="H5" s="147"/>
    </row>
    <row r="6" spans="1:11" ht="20.100000000000001" customHeight="1" x14ac:dyDescent="0.25">
      <c r="A6" s="148" t="s">
        <v>879</v>
      </c>
      <c r="B6" s="149"/>
      <c r="C6" s="149"/>
      <c r="D6" s="149"/>
      <c r="E6" s="149"/>
      <c r="F6" s="149"/>
      <c r="G6" s="149"/>
      <c r="H6" s="150"/>
    </row>
    <row r="7" spans="1:11" ht="20.100000000000001" customHeight="1" x14ac:dyDescent="0.25">
      <c r="A7" s="138"/>
      <c r="B7" s="139"/>
      <c r="C7" s="139"/>
      <c r="D7" s="139"/>
      <c r="E7" s="139"/>
      <c r="F7" s="139"/>
      <c r="G7" s="139"/>
      <c r="H7" s="140"/>
    </row>
    <row r="8" spans="1:11" ht="15.75" x14ac:dyDescent="0.25">
      <c r="A8" s="154" t="s">
        <v>0</v>
      </c>
      <c r="B8" s="154"/>
      <c r="C8" s="154"/>
      <c r="D8" s="156" t="s">
        <v>1</v>
      </c>
      <c r="E8" s="157"/>
      <c r="F8" s="158"/>
      <c r="G8" s="141" t="s">
        <v>840</v>
      </c>
      <c r="H8" s="141" t="s">
        <v>841</v>
      </c>
      <c r="I8" s="3"/>
      <c r="J8" s="3"/>
      <c r="K8" s="3"/>
    </row>
    <row r="9" spans="1:11" ht="15.75" x14ac:dyDescent="0.25">
      <c r="A9" s="155"/>
      <c r="B9" s="155"/>
      <c r="C9" s="155"/>
      <c r="D9" s="42" t="s">
        <v>2</v>
      </c>
      <c r="E9" s="43">
        <v>0.25</v>
      </c>
      <c r="F9" s="44"/>
      <c r="G9" s="136">
        <v>44348</v>
      </c>
      <c r="H9" s="136">
        <v>44348</v>
      </c>
      <c r="I9" s="3"/>
      <c r="J9" s="3"/>
      <c r="K9" s="3"/>
    </row>
    <row r="10" spans="1:11" ht="15.75" x14ac:dyDescent="0.25">
      <c r="A10" s="155"/>
      <c r="B10" s="155"/>
      <c r="C10" s="155"/>
      <c r="D10" s="42" t="s">
        <v>17</v>
      </c>
      <c r="E10" s="45" t="s">
        <v>3</v>
      </c>
      <c r="F10" s="46"/>
      <c r="G10" s="46"/>
      <c r="H10" s="46"/>
      <c r="I10" s="3"/>
      <c r="J10" s="3"/>
      <c r="K10" s="3"/>
    </row>
    <row r="11" spans="1:11" ht="15.75" x14ac:dyDescent="0.25">
      <c r="A11" s="155" t="s">
        <v>7</v>
      </c>
      <c r="B11" s="155"/>
      <c r="C11" s="155"/>
      <c r="D11" s="155"/>
      <c r="E11" s="155"/>
      <c r="F11" s="155"/>
      <c r="G11" s="46"/>
      <c r="H11" s="46"/>
      <c r="I11" s="3"/>
      <c r="J11" s="3"/>
      <c r="K11" s="3"/>
    </row>
    <row r="12" spans="1:11" ht="15.75" x14ac:dyDescent="0.25">
      <c r="A12" s="155" t="s">
        <v>4</v>
      </c>
      <c r="B12" s="155" t="s">
        <v>5</v>
      </c>
      <c r="C12" s="155" t="s">
        <v>6</v>
      </c>
      <c r="D12" s="155" t="s">
        <v>8</v>
      </c>
      <c r="E12" s="155" t="s">
        <v>9</v>
      </c>
      <c r="F12" s="155" t="s">
        <v>10</v>
      </c>
      <c r="G12" s="155"/>
      <c r="H12" s="155"/>
      <c r="I12" s="3"/>
      <c r="J12" s="3"/>
      <c r="K12" s="3"/>
    </row>
    <row r="13" spans="1:11" ht="15.75" x14ac:dyDescent="0.25">
      <c r="A13" s="155"/>
      <c r="B13" s="155"/>
      <c r="C13" s="155"/>
      <c r="D13" s="155"/>
      <c r="E13" s="155"/>
      <c r="F13" s="47" t="s">
        <v>11</v>
      </c>
      <c r="G13" s="47" t="s">
        <v>12</v>
      </c>
      <c r="H13" s="47" t="s">
        <v>13</v>
      </c>
      <c r="I13" s="3"/>
      <c r="J13" s="3"/>
      <c r="K13" s="3"/>
    </row>
    <row r="14" spans="1:11" ht="15.75" x14ac:dyDescent="0.25">
      <c r="A14" s="153" t="s">
        <v>7</v>
      </c>
      <c r="B14" s="153"/>
      <c r="C14" s="153"/>
      <c r="D14" s="153"/>
      <c r="E14" s="153"/>
      <c r="F14" s="153"/>
      <c r="G14" s="153"/>
      <c r="H14" s="153"/>
      <c r="I14" s="3"/>
      <c r="J14" s="3"/>
      <c r="K14" s="3"/>
    </row>
    <row r="15" spans="1:11" ht="15.75" x14ac:dyDescent="0.25">
      <c r="A15" s="49" t="s">
        <v>14</v>
      </c>
      <c r="B15" s="49"/>
      <c r="C15" s="49" t="s">
        <v>15</v>
      </c>
      <c r="D15" s="45"/>
      <c r="E15" s="50"/>
      <c r="F15" s="46"/>
      <c r="G15" s="46"/>
      <c r="H15" s="46"/>
      <c r="I15" s="3"/>
      <c r="J15" s="3"/>
      <c r="K15" s="3"/>
    </row>
    <row r="16" spans="1:11" ht="31.5" x14ac:dyDescent="0.25">
      <c r="A16" s="46" t="s">
        <v>16</v>
      </c>
      <c r="B16" s="45" t="s">
        <v>20</v>
      </c>
      <c r="C16" s="51" t="s">
        <v>19</v>
      </c>
      <c r="D16" s="45" t="s">
        <v>18</v>
      </c>
      <c r="E16" s="52">
        <f>(718.94+480+170+1258.94)*50%</f>
        <v>1313.94</v>
      </c>
      <c r="F16" s="53">
        <v>7.04</v>
      </c>
      <c r="G16" s="53">
        <f>F16*1.25</f>
        <v>8.8000000000000007</v>
      </c>
      <c r="H16" s="53">
        <f>G16*E16</f>
        <v>11562.672000000002</v>
      </c>
      <c r="I16" s="3"/>
      <c r="J16" s="3"/>
      <c r="K16" s="3"/>
    </row>
    <row r="17" spans="1:11" ht="15.75" x14ac:dyDescent="0.25">
      <c r="A17" s="46" t="s">
        <v>21</v>
      </c>
      <c r="B17" s="45" t="s">
        <v>22</v>
      </c>
      <c r="C17" s="54" t="s">
        <v>23</v>
      </c>
      <c r="D17" s="45" t="s">
        <v>18</v>
      </c>
      <c r="E17" s="52">
        <f>78+34.73+19.87</f>
        <v>132.6</v>
      </c>
      <c r="F17" s="53">
        <v>17.79</v>
      </c>
      <c r="G17" s="53">
        <f t="shared" ref="G17:G84" si="0">F17*1.25</f>
        <v>22.237499999999997</v>
      </c>
      <c r="H17" s="53">
        <f t="shared" ref="H17:H83" si="1">G17*E17</f>
        <v>2948.6924999999997</v>
      </c>
      <c r="I17" s="3"/>
      <c r="J17" s="3"/>
      <c r="K17" s="3"/>
    </row>
    <row r="18" spans="1:11" ht="15.75" x14ac:dyDescent="0.25">
      <c r="A18" s="46" t="s">
        <v>24</v>
      </c>
      <c r="B18" s="45" t="s">
        <v>25</v>
      </c>
      <c r="C18" s="55" t="s">
        <v>26</v>
      </c>
      <c r="D18" s="45" t="s">
        <v>27</v>
      </c>
      <c r="E18" s="52">
        <v>450</v>
      </c>
      <c r="F18" s="53">
        <v>8.09</v>
      </c>
      <c r="G18" s="53">
        <f t="shared" si="0"/>
        <v>10.112500000000001</v>
      </c>
      <c r="H18" s="53">
        <f t="shared" si="1"/>
        <v>4550.625</v>
      </c>
      <c r="I18" s="3"/>
      <c r="J18" s="3"/>
      <c r="K18" s="3"/>
    </row>
    <row r="19" spans="1:11" ht="15.75" x14ac:dyDescent="0.25">
      <c r="A19" s="46" t="s">
        <v>28</v>
      </c>
      <c r="B19" s="45" t="s">
        <v>30</v>
      </c>
      <c r="C19" s="55" t="s">
        <v>29</v>
      </c>
      <c r="D19" s="45" t="s">
        <v>18</v>
      </c>
      <c r="E19" s="52">
        <v>50</v>
      </c>
      <c r="F19" s="53">
        <v>13.9</v>
      </c>
      <c r="G19" s="53">
        <f t="shared" si="0"/>
        <v>17.375</v>
      </c>
      <c r="H19" s="53">
        <f t="shared" si="1"/>
        <v>868.75</v>
      </c>
      <c r="I19" s="3"/>
      <c r="J19" s="3"/>
      <c r="K19" s="3"/>
    </row>
    <row r="20" spans="1:11" ht="15.75" x14ac:dyDescent="0.25">
      <c r="A20" s="46" t="s">
        <v>31</v>
      </c>
      <c r="B20" s="45" t="s">
        <v>33</v>
      </c>
      <c r="C20" s="54" t="s">
        <v>32</v>
      </c>
      <c r="D20" s="45" t="s">
        <v>27</v>
      </c>
      <c r="E20" s="52">
        <v>50</v>
      </c>
      <c r="F20" s="53">
        <v>12.16</v>
      </c>
      <c r="G20" s="53">
        <f t="shared" si="0"/>
        <v>15.2</v>
      </c>
      <c r="H20" s="53">
        <f t="shared" si="1"/>
        <v>760</v>
      </c>
      <c r="I20" s="3"/>
      <c r="J20" s="3"/>
      <c r="K20" s="3"/>
    </row>
    <row r="21" spans="1:11" ht="15.75" x14ac:dyDescent="0.25">
      <c r="A21" s="46" t="s">
        <v>34</v>
      </c>
      <c r="B21" s="45" t="s">
        <v>35</v>
      </c>
      <c r="C21" s="54" t="s">
        <v>36</v>
      </c>
      <c r="D21" s="45" t="s">
        <v>8</v>
      </c>
      <c r="E21" s="52">
        <v>5</v>
      </c>
      <c r="F21" s="53">
        <v>88.04</v>
      </c>
      <c r="G21" s="53">
        <f t="shared" si="0"/>
        <v>110.05000000000001</v>
      </c>
      <c r="H21" s="53">
        <f t="shared" si="1"/>
        <v>550.25</v>
      </c>
      <c r="I21" s="3"/>
      <c r="J21" s="3"/>
      <c r="K21" s="3"/>
    </row>
    <row r="22" spans="1:11" ht="15.75" x14ac:dyDescent="0.25">
      <c r="A22" s="46" t="s">
        <v>37</v>
      </c>
      <c r="B22" s="45" t="s">
        <v>38</v>
      </c>
      <c r="C22" s="55" t="s">
        <v>39</v>
      </c>
      <c r="D22" s="45" t="s">
        <v>27</v>
      </c>
      <c r="E22" s="52">
        <v>30</v>
      </c>
      <c r="F22" s="53">
        <v>3.38</v>
      </c>
      <c r="G22" s="53">
        <f t="shared" si="0"/>
        <v>4.2249999999999996</v>
      </c>
      <c r="H22" s="53">
        <f t="shared" si="1"/>
        <v>126.74999999999999</v>
      </c>
      <c r="I22" s="3"/>
      <c r="J22" s="3"/>
      <c r="K22" s="3"/>
    </row>
    <row r="23" spans="1:11" s="5" customFormat="1" ht="31.5" x14ac:dyDescent="0.25">
      <c r="A23" s="120" t="s">
        <v>40</v>
      </c>
      <c r="B23" s="57" t="s">
        <v>42</v>
      </c>
      <c r="C23" s="121" t="s">
        <v>41</v>
      </c>
      <c r="D23" s="57" t="s">
        <v>43</v>
      </c>
      <c r="E23" s="75">
        <v>12</v>
      </c>
      <c r="F23" s="58">
        <v>420.59</v>
      </c>
      <c r="G23" s="58">
        <f t="shared" si="0"/>
        <v>525.73749999999995</v>
      </c>
      <c r="H23" s="58">
        <f t="shared" si="1"/>
        <v>6308.8499999999995</v>
      </c>
      <c r="I23" s="33"/>
      <c r="J23" s="33"/>
      <c r="K23" s="33"/>
    </row>
    <row r="24" spans="1:11" ht="15.75" x14ac:dyDescent="0.25">
      <c r="A24" s="46" t="s">
        <v>44</v>
      </c>
      <c r="B24" s="45" t="s">
        <v>45</v>
      </c>
      <c r="C24" s="54" t="s">
        <v>46</v>
      </c>
      <c r="D24" s="45" t="s">
        <v>43</v>
      </c>
      <c r="E24" s="52">
        <v>30</v>
      </c>
      <c r="F24" s="53">
        <v>197.89</v>
      </c>
      <c r="G24" s="53">
        <f t="shared" si="0"/>
        <v>247.36249999999998</v>
      </c>
      <c r="H24" s="53">
        <f t="shared" si="1"/>
        <v>7420.8749999999991</v>
      </c>
      <c r="I24" s="3"/>
      <c r="J24" s="3"/>
      <c r="K24" s="3"/>
    </row>
    <row r="25" spans="1:11" ht="15.75" x14ac:dyDescent="0.25">
      <c r="A25" s="46" t="s">
        <v>47</v>
      </c>
      <c r="B25" s="45" t="s">
        <v>48</v>
      </c>
      <c r="C25" s="54" t="s">
        <v>49</v>
      </c>
      <c r="D25" s="45" t="s">
        <v>18</v>
      </c>
      <c r="E25" s="52">
        <v>100</v>
      </c>
      <c r="F25" s="53">
        <v>12.16</v>
      </c>
      <c r="G25" s="53">
        <f t="shared" si="0"/>
        <v>15.2</v>
      </c>
      <c r="H25" s="53">
        <f t="shared" si="1"/>
        <v>1520</v>
      </c>
      <c r="I25" s="3"/>
      <c r="J25" s="3"/>
      <c r="K25" s="3"/>
    </row>
    <row r="26" spans="1:11" ht="15.75" x14ac:dyDescent="0.25">
      <c r="A26" s="46" t="s">
        <v>50</v>
      </c>
      <c r="B26" s="45" t="s">
        <v>51</v>
      </c>
      <c r="C26" s="55" t="s">
        <v>52</v>
      </c>
      <c r="D26" s="45" t="s">
        <v>18</v>
      </c>
      <c r="E26" s="52">
        <v>150</v>
      </c>
      <c r="F26" s="53">
        <v>6.07</v>
      </c>
      <c r="G26" s="53">
        <f t="shared" si="0"/>
        <v>7.5875000000000004</v>
      </c>
      <c r="H26" s="53">
        <f t="shared" si="1"/>
        <v>1138.125</v>
      </c>
      <c r="I26" s="3"/>
      <c r="J26" s="3"/>
      <c r="K26" s="3"/>
    </row>
    <row r="27" spans="1:11" ht="15.75" x14ac:dyDescent="0.25">
      <c r="A27" s="46" t="s">
        <v>53</v>
      </c>
      <c r="B27" s="45" t="s">
        <v>54</v>
      </c>
      <c r="C27" s="55" t="s">
        <v>56</v>
      </c>
      <c r="D27" s="45" t="s">
        <v>18</v>
      </c>
      <c r="E27" s="52">
        <f>E18</f>
        <v>450</v>
      </c>
      <c r="F27" s="53">
        <v>9.2899999999999991</v>
      </c>
      <c r="G27" s="53">
        <f t="shared" si="0"/>
        <v>11.612499999999999</v>
      </c>
      <c r="H27" s="53">
        <f t="shared" si="1"/>
        <v>5225.6249999999991</v>
      </c>
      <c r="I27" s="3"/>
      <c r="J27" s="3"/>
      <c r="K27" s="3"/>
    </row>
    <row r="28" spans="1:11" s="5" customFormat="1" ht="15.75" x14ac:dyDescent="0.25">
      <c r="A28" s="120" t="s">
        <v>55</v>
      </c>
      <c r="B28" s="57" t="s">
        <v>57</v>
      </c>
      <c r="C28" s="126" t="s">
        <v>58</v>
      </c>
      <c r="D28" s="57" t="s">
        <v>43</v>
      </c>
      <c r="E28" s="75">
        <v>150</v>
      </c>
      <c r="F28" s="58">
        <v>22.82</v>
      </c>
      <c r="G28" s="58">
        <f t="shared" si="0"/>
        <v>28.524999999999999</v>
      </c>
      <c r="H28" s="58">
        <f t="shared" si="1"/>
        <v>4278.75</v>
      </c>
      <c r="I28" s="33"/>
      <c r="J28" s="33"/>
      <c r="K28" s="33"/>
    </row>
    <row r="29" spans="1:11" ht="15.75" x14ac:dyDescent="0.25">
      <c r="A29" s="46" t="s">
        <v>59</v>
      </c>
      <c r="B29" s="45" t="s">
        <v>60</v>
      </c>
      <c r="C29" s="54" t="s">
        <v>61</v>
      </c>
      <c r="D29" s="45" t="s">
        <v>43</v>
      </c>
      <c r="E29" s="52">
        <v>10</v>
      </c>
      <c r="F29" s="53">
        <v>29.59</v>
      </c>
      <c r="G29" s="53">
        <f t="shared" si="0"/>
        <v>36.987499999999997</v>
      </c>
      <c r="H29" s="53">
        <f t="shared" si="1"/>
        <v>369.875</v>
      </c>
      <c r="I29" s="3"/>
      <c r="J29" s="3"/>
      <c r="K29" s="3"/>
    </row>
    <row r="30" spans="1:11" ht="15.75" x14ac:dyDescent="0.25">
      <c r="A30" s="46" t="s">
        <v>62</v>
      </c>
      <c r="B30" s="45" t="s">
        <v>63</v>
      </c>
      <c r="C30" s="54" t="s">
        <v>64</v>
      </c>
      <c r="D30" s="45" t="s">
        <v>18</v>
      </c>
      <c r="E30" s="52">
        <v>150</v>
      </c>
      <c r="F30" s="53">
        <v>10.63</v>
      </c>
      <c r="G30" s="53">
        <f t="shared" si="0"/>
        <v>13.287500000000001</v>
      </c>
      <c r="H30" s="53">
        <f t="shared" si="1"/>
        <v>1993.1250000000002</v>
      </c>
      <c r="I30" s="3"/>
      <c r="J30" s="3"/>
      <c r="K30" s="3"/>
    </row>
    <row r="31" spans="1:11" ht="15.75" x14ac:dyDescent="0.25">
      <c r="A31" s="46" t="s">
        <v>65</v>
      </c>
      <c r="B31" s="45" t="s">
        <v>66</v>
      </c>
      <c r="C31" s="54" t="s">
        <v>67</v>
      </c>
      <c r="D31" s="45" t="s">
        <v>18</v>
      </c>
      <c r="E31" s="52">
        <v>50</v>
      </c>
      <c r="F31" s="53">
        <v>19.78</v>
      </c>
      <c r="G31" s="53">
        <f t="shared" si="0"/>
        <v>24.725000000000001</v>
      </c>
      <c r="H31" s="53">
        <f t="shared" si="1"/>
        <v>1236.25</v>
      </c>
      <c r="I31" s="3"/>
      <c r="J31" s="3"/>
      <c r="K31" s="3"/>
    </row>
    <row r="32" spans="1:11" ht="15.75" x14ac:dyDescent="0.25">
      <c r="A32" s="46" t="s">
        <v>68</v>
      </c>
      <c r="B32" s="45" t="s">
        <v>70</v>
      </c>
      <c r="C32" s="54" t="s">
        <v>69</v>
      </c>
      <c r="D32" s="45" t="s">
        <v>18</v>
      </c>
      <c r="E32" s="52">
        <v>30</v>
      </c>
      <c r="F32" s="53">
        <v>19.78</v>
      </c>
      <c r="G32" s="53">
        <f t="shared" si="0"/>
        <v>24.725000000000001</v>
      </c>
      <c r="H32" s="53">
        <f t="shared" si="1"/>
        <v>741.75</v>
      </c>
      <c r="I32" s="3"/>
      <c r="J32" s="3"/>
      <c r="K32" s="3"/>
    </row>
    <row r="33" spans="1:11" ht="15.75" x14ac:dyDescent="0.25">
      <c r="A33" s="46" t="s">
        <v>71</v>
      </c>
      <c r="B33" s="45" t="s">
        <v>72</v>
      </c>
      <c r="C33" s="55" t="s">
        <v>73</v>
      </c>
      <c r="D33" s="45" t="s">
        <v>18</v>
      </c>
      <c r="E33" s="52">
        <v>500</v>
      </c>
      <c r="F33" s="53">
        <v>4.08</v>
      </c>
      <c r="G33" s="53">
        <f t="shared" si="0"/>
        <v>5.0999999999999996</v>
      </c>
      <c r="H33" s="53">
        <f t="shared" si="1"/>
        <v>2550</v>
      </c>
      <c r="I33" s="3"/>
      <c r="J33" s="3"/>
      <c r="K33" s="3"/>
    </row>
    <row r="34" spans="1:11" ht="15.75" x14ac:dyDescent="0.25">
      <c r="A34" s="46" t="s">
        <v>74</v>
      </c>
      <c r="B34" s="45" t="s">
        <v>75</v>
      </c>
      <c r="C34" s="54" t="s">
        <v>76</v>
      </c>
      <c r="D34" s="45" t="s">
        <v>18</v>
      </c>
      <c r="E34" s="52">
        <v>150</v>
      </c>
      <c r="F34" s="53">
        <v>15.19</v>
      </c>
      <c r="G34" s="53">
        <f t="shared" si="0"/>
        <v>18.987500000000001</v>
      </c>
      <c r="H34" s="53">
        <f t="shared" si="1"/>
        <v>2848.125</v>
      </c>
      <c r="I34" s="3"/>
      <c r="J34" s="3"/>
      <c r="K34" s="3"/>
    </row>
    <row r="35" spans="1:11" ht="31.5" x14ac:dyDescent="0.25">
      <c r="A35" s="46" t="s">
        <v>77</v>
      </c>
      <c r="B35" s="45" t="s">
        <v>78</v>
      </c>
      <c r="C35" s="56" t="s">
        <v>79</v>
      </c>
      <c r="D35" s="45" t="s">
        <v>18</v>
      </c>
      <c r="E35" s="52">
        <v>120</v>
      </c>
      <c r="F35" s="53">
        <v>8.09</v>
      </c>
      <c r="G35" s="53">
        <f t="shared" si="0"/>
        <v>10.112500000000001</v>
      </c>
      <c r="H35" s="53">
        <f t="shared" si="1"/>
        <v>1213.5</v>
      </c>
      <c r="I35" s="3"/>
      <c r="J35" s="3"/>
      <c r="K35" s="3"/>
    </row>
    <row r="36" spans="1:11" ht="15.75" x14ac:dyDescent="0.25">
      <c r="A36" s="46" t="s">
        <v>80</v>
      </c>
      <c r="B36" s="45" t="s">
        <v>81</v>
      </c>
      <c r="C36" s="54" t="s">
        <v>82</v>
      </c>
      <c r="D36" s="45" t="s">
        <v>18</v>
      </c>
      <c r="E36" s="52">
        <v>250</v>
      </c>
      <c r="F36" s="53">
        <v>6.77</v>
      </c>
      <c r="G36" s="53">
        <f t="shared" si="0"/>
        <v>8.4624999999999986</v>
      </c>
      <c r="H36" s="53">
        <f t="shared" si="1"/>
        <v>2115.6249999999995</v>
      </c>
      <c r="I36" s="3"/>
      <c r="J36" s="3"/>
      <c r="K36" s="3"/>
    </row>
    <row r="37" spans="1:11" ht="15.75" x14ac:dyDescent="0.25">
      <c r="A37" s="46" t="s">
        <v>83</v>
      </c>
      <c r="B37" s="45" t="s">
        <v>84</v>
      </c>
      <c r="C37" s="54" t="s">
        <v>85</v>
      </c>
      <c r="D37" s="45" t="s">
        <v>18</v>
      </c>
      <c r="E37" s="52">
        <v>50</v>
      </c>
      <c r="F37" s="53">
        <v>4.08</v>
      </c>
      <c r="G37" s="53">
        <f t="shared" si="0"/>
        <v>5.0999999999999996</v>
      </c>
      <c r="H37" s="53">
        <f t="shared" si="1"/>
        <v>254.99999999999997</v>
      </c>
      <c r="I37" s="3"/>
      <c r="J37" s="3"/>
      <c r="K37" s="3"/>
    </row>
    <row r="38" spans="1:11" ht="15.75" x14ac:dyDescent="0.25">
      <c r="A38" s="46" t="s">
        <v>86</v>
      </c>
      <c r="B38" s="57" t="s">
        <v>87</v>
      </c>
      <c r="C38" s="54" t="s">
        <v>88</v>
      </c>
      <c r="D38" s="45" t="s">
        <v>89</v>
      </c>
      <c r="E38" s="52">
        <v>50</v>
      </c>
      <c r="F38" s="53">
        <v>9.09</v>
      </c>
      <c r="G38" s="53">
        <f t="shared" si="0"/>
        <v>11.362500000000001</v>
      </c>
      <c r="H38" s="53">
        <f t="shared" si="1"/>
        <v>568.125</v>
      </c>
      <c r="I38" s="3"/>
      <c r="J38" s="3"/>
      <c r="K38" s="3"/>
    </row>
    <row r="39" spans="1:11" ht="15.75" x14ac:dyDescent="0.25">
      <c r="A39" s="46" t="s">
        <v>90</v>
      </c>
      <c r="B39" s="57" t="s">
        <v>91</v>
      </c>
      <c r="C39" s="54" t="s">
        <v>92</v>
      </c>
      <c r="D39" s="45" t="s">
        <v>18</v>
      </c>
      <c r="E39" s="52">
        <v>500</v>
      </c>
      <c r="F39" s="58">
        <v>8.2799999999999994</v>
      </c>
      <c r="G39" s="58">
        <f t="shared" si="0"/>
        <v>10.35</v>
      </c>
      <c r="H39" s="58">
        <f t="shared" si="1"/>
        <v>5175</v>
      </c>
      <c r="I39" s="3"/>
      <c r="J39" s="3"/>
      <c r="K39" s="3"/>
    </row>
    <row r="40" spans="1:11" ht="15.75" x14ac:dyDescent="0.25">
      <c r="A40" s="46" t="s">
        <v>93</v>
      </c>
      <c r="B40" s="57" t="s">
        <v>94</v>
      </c>
      <c r="C40" s="54" t="s">
        <v>95</v>
      </c>
      <c r="D40" s="45" t="s">
        <v>43</v>
      </c>
      <c r="E40" s="52">
        <v>250</v>
      </c>
      <c r="F40" s="58">
        <v>13.53</v>
      </c>
      <c r="G40" s="58">
        <f t="shared" si="0"/>
        <v>16.912499999999998</v>
      </c>
      <c r="H40" s="58">
        <f t="shared" si="1"/>
        <v>4228.1249999999991</v>
      </c>
      <c r="I40" s="3"/>
      <c r="J40" s="3"/>
      <c r="K40" s="3"/>
    </row>
    <row r="41" spans="1:11" ht="31.5" x14ac:dyDescent="0.25">
      <c r="A41" s="46" t="s">
        <v>96</v>
      </c>
      <c r="B41" s="45" t="s">
        <v>97</v>
      </c>
      <c r="C41" s="56" t="s">
        <v>98</v>
      </c>
      <c r="D41" s="45" t="s">
        <v>99</v>
      </c>
      <c r="E41" s="52">
        <v>250</v>
      </c>
      <c r="F41" s="58">
        <v>10.16</v>
      </c>
      <c r="G41" s="58">
        <f t="shared" si="0"/>
        <v>12.7</v>
      </c>
      <c r="H41" s="58">
        <f t="shared" si="1"/>
        <v>3175</v>
      </c>
      <c r="I41" s="3"/>
      <c r="J41" s="3"/>
      <c r="K41" s="3"/>
    </row>
    <row r="42" spans="1:11" ht="31.5" x14ac:dyDescent="0.25">
      <c r="A42" s="46" t="s">
        <v>621</v>
      </c>
      <c r="B42" s="45" t="s">
        <v>620</v>
      </c>
      <c r="C42" s="56" t="s">
        <v>693</v>
      </c>
      <c r="D42" s="45" t="s">
        <v>18</v>
      </c>
      <c r="E42" s="52">
        <v>200</v>
      </c>
      <c r="F42" s="58">
        <v>1.1399999999999999</v>
      </c>
      <c r="G42" s="58">
        <f t="shared" si="0"/>
        <v>1.4249999999999998</v>
      </c>
      <c r="H42" s="58">
        <f t="shared" si="1"/>
        <v>284.99999999999994</v>
      </c>
      <c r="I42" s="3"/>
      <c r="J42" s="3"/>
      <c r="K42" s="3"/>
    </row>
    <row r="43" spans="1:11" ht="31.5" x14ac:dyDescent="0.25">
      <c r="A43" s="46" t="s">
        <v>816</v>
      </c>
      <c r="B43" s="45" t="s">
        <v>623</v>
      </c>
      <c r="C43" s="56" t="s">
        <v>622</v>
      </c>
      <c r="D43" s="45" t="s">
        <v>18</v>
      </c>
      <c r="E43" s="52">
        <v>1100</v>
      </c>
      <c r="F43" s="58">
        <v>3.25</v>
      </c>
      <c r="G43" s="58">
        <f t="shared" si="0"/>
        <v>4.0625</v>
      </c>
      <c r="H43" s="58">
        <f t="shared" si="1"/>
        <v>4468.75</v>
      </c>
      <c r="I43" s="3"/>
      <c r="J43" s="3"/>
      <c r="K43" s="3"/>
    </row>
    <row r="44" spans="1:11" ht="15.75" x14ac:dyDescent="0.25">
      <c r="A44" s="46" t="s">
        <v>817</v>
      </c>
      <c r="B44" s="45" t="s">
        <v>624</v>
      </c>
      <c r="C44" s="56" t="s">
        <v>625</v>
      </c>
      <c r="D44" s="45" t="s">
        <v>18</v>
      </c>
      <c r="E44" s="52">
        <v>200</v>
      </c>
      <c r="F44" s="58">
        <v>2.69</v>
      </c>
      <c r="G44" s="58">
        <f t="shared" si="0"/>
        <v>3.3624999999999998</v>
      </c>
      <c r="H44" s="58">
        <f t="shared" si="1"/>
        <v>672.5</v>
      </c>
      <c r="I44" s="3"/>
      <c r="J44" s="3"/>
      <c r="K44" s="3"/>
    </row>
    <row r="45" spans="1:11" ht="15.75" x14ac:dyDescent="0.25">
      <c r="A45" s="46" t="s">
        <v>818</v>
      </c>
      <c r="B45" s="45" t="s">
        <v>626</v>
      </c>
      <c r="C45" s="56" t="s">
        <v>627</v>
      </c>
      <c r="D45" s="45" t="s">
        <v>18</v>
      </c>
      <c r="E45" s="52">
        <v>360</v>
      </c>
      <c r="F45" s="58">
        <v>7.1</v>
      </c>
      <c r="G45" s="58">
        <f t="shared" si="0"/>
        <v>8.875</v>
      </c>
      <c r="H45" s="58">
        <f t="shared" si="1"/>
        <v>3195</v>
      </c>
      <c r="I45" s="3"/>
      <c r="J45" s="3"/>
      <c r="K45" s="3"/>
    </row>
    <row r="46" spans="1:11" ht="31.5" x14ac:dyDescent="0.25">
      <c r="A46" s="46" t="s">
        <v>819</v>
      </c>
      <c r="B46" s="45" t="s">
        <v>628</v>
      </c>
      <c r="C46" s="56" t="s">
        <v>629</v>
      </c>
      <c r="D46" s="45" t="s">
        <v>18</v>
      </c>
      <c r="E46" s="52">
        <v>435</v>
      </c>
      <c r="F46" s="58">
        <v>4.66</v>
      </c>
      <c r="G46" s="58">
        <f t="shared" si="0"/>
        <v>5.8250000000000002</v>
      </c>
      <c r="H46" s="58">
        <f t="shared" si="1"/>
        <v>2533.875</v>
      </c>
      <c r="I46" s="3"/>
      <c r="J46" s="3"/>
      <c r="K46" s="3"/>
    </row>
    <row r="47" spans="1:11" ht="15.75" x14ac:dyDescent="0.25">
      <c r="A47" s="46" t="s">
        <v>820</v>
      </c>
      <c r="B47" s="45" t="s">
        <v>630</v>
      </c>
      <c r="C47" s="56" t="s">
        <v>631</v>
      </c>
      <c r="D47" s="45" t="s">
        <v>18</v>
      </c>
      <c r="E47" s="52">
        <v>500</v>
      </c>
      <c r="F47" s="58">
        <v>2.69</v>
      </c>
      <c r="G47" s="58">
        <f t="shared" si="0"/>
        <v>3.3624999999999998</v>
      </c>
      <c r="H47" s="58">
        <f t="shared" si="1"/>
        <v>1681.25</v>
      </c>
      <c r="I47" s="3"/>
      <c r="J47" s="3"/>
      <c r="K47" s="3"/>
    </row>
    <row r="48" spans="1:11" ht="15.75" x14ac:dyDescent="0.25">
      <c r="A48" s="46"/>
      <c r="B48" s="45"/>
      <c r="C48" s="46"/>
      <c r="D48" s="45"/>
      <c r="E48" s="52"/>
      <c r="F48" s="46"/>
      <c r="G48" s="59" t="s">
        <v>199</v>
      </c>
      <c r="H48" s="58">
        <f>SUM(H16:H47)</f>
        <v>86565.839500000002</v>
      </c>
      <c r="I48" s="3"/>
      <c r="J48" s="3"/>
      <c r="K48" s="3"/>
    </row>
    <row r="49" spans="1:11" s="5" customFormat="1" ht="15.75" x14ac:dyDescent="0.25">
      <c r="A49" s="127" t="s">
        <v>100</v>
      </c>
      <c r="B49" s="57"/>
      <c r="C49" s="128" t="s">
        <v>101</v>
      </c>
      <c r="D49" s="57"/>
      <c r="E49" s="75"/>
      <c r="F49" s="120"/>
      <c r="G49" s="58"/>
      <c r="H49" s="58"/>
      <c r="I49" s="33"/>
      <c r="J49" s="33"/>
      <c r="K49" s="33"/>
    </row>
    <row r="50" spans="1:11" ht="15.75" x14ac:dyDescent="0.25">
      <c r="A50" s="46" t="s">
        <v>102</v>
      </c>
      <c r="B50" s="45" t="s">
        <v>103</v>
      </c>
      <c r="C50" s="54" t="s">
        <v>104</v>
      </c>
      <c r="D50" s="45" t="s">
        <v>105</v>
      </c>
      <c r="E50" s="52">
        <v>200</v>
      </c>
      <c r="F50" s="58">
        <v>3.38</v>
      </c>
      <c r="G50" s="58">
        <f t="shared" si="0"/>
        <v>4.2249999999999996</v>
      </c>
      <c r="H50" s="58">
        <f t="shared" si="1"/>
        <v>844.99999999999989</v>
      </c>
      <c r="I50" s="3"/>
      <c r="J50" s="3"/>
      <c r="K50" s="3"/>
    </row>
    <row r="51" spans="1:11" s="5" customFormat="1" ht="15.75" x14ac:dyDescent="0.25">
      <c r="A51" s="120" t="s">
        <v>106</v>
      </c>
      <c r="B51" s="57" t="s">
        <v>108</v>
      </c>
      <c r="C51" s="129" t="s">
        <v>107</v>
      </c>
      <c r="D51" s="57" t="s">
        <v>43</v>
      </c>
      <c r="E51" s="75">
        <v>20</v>
      </c>
      <c r="F51" s="58">
        <v>159.99</v>
      </c>
      <c r="G51" s="58">
        <f t="shared" si="0"/>
        <v>199.98750000000001</v>
      </c>
      <c r="H51" s="58">
        <f t="shared" si="1"/>
        <v>3999.75</v>
      </c>
      <c r="I51" s="33"/>
      <c r="J51" s="33"/>
      <c r="K51" s="33"/>
    </row>
    <row r="52" spans="1:11" ht="15.75" x14ac:dyDescent="0.25">
      <c r="A52" s="46" t="s">
        <v>109</v>
      </c>
      <c r="B52" s="45" t="s">
        <v>110</v>
      </c>
      <c r="C52" s="55" t="s">
        <v>111</v>
      </c>
      <c r="D52" s="45" t="s">
        <v>27</v>
      </c>
      <c r="E52" s="52">
        <v>50</v>
      </c>
      <c r="F52" s="58">
        <v>41.14</v>
      </c>
      <c r="G52" s="58">
        <f t="shared" si="0"/>
        <v>51.424999999999997</v>
      </c>
      <c r="H52" s="58">
        <f t="shared" si="1"/>
        <v>2571.25</v>
      </c>
      <c r="I52" s="3"/>
      <c r="J52" s="3"/>
      <c r="K52" s="3"/>
    </row>
    <row r="53" spans="1:11" ht="31.5" x14ac:dyDescent="0.25">
      <c r="A53" s="46" t="s">
        <v>112</v>
      </c>
      <c r="B53" s="45" t="s">
        <v>113</v>
      </c>
      <c r="C53" s="56" t="s">
        <v>114</v>
      </c>
      <c r="D53" s="45" t="s">
        <v>18</v>
      </c>
      <c r="E53" s="52">
        <v>100</v>
      </c>
      <c r="F53" s="58">
        <v>110.99</v>
      </c>
      <c r="G53" s="58">
        <f t="shared" si="0"/>
        <v>138.73749999999998</v>
      </c>
      <c r="H53" s="58">
        <f t="shared" si="1"/>
        <v>13873.749999999998</v>
      </c>
      <c r="I53" s="3"/>
      <c r="J53" s="3"/>
      <c r="K53" s="3"/>
    </row>
    <row r="54" spans="1:11" ht="15.75" x14ac:dyDescent="0.25">
      <c r="A54" s="46" t="s">
        <v>115</v>
      </c>
      <c r="B54" s="45" t="s">
        <v>116</v>
      </c>
      <c r="C54" s="55" t="s">
        <v>117</v>
      </c>
      <c r="D54" s="45" t="s">
        <v>43</v>
      </c>
      <c r="E54" s="52">
        <v>20</v>
      </c>
      <c r="F54" s="60">
        <v>40.590000000000003</v>
      </c>
      <c r="G54" s="58">
        <f t="shared" si="0"/>
        <v>50.737500000000004</v>
      </c>
      <c r="H54" s="58">
        <f t="shared" si="1"/>
        <v>1014.7500000000001</v>
      </c>
      <c r="I54" s="3"/>
      <c r="J54" s="3"/>
      <c r="K54" s="3"/>
    </row>
    <row r="55" spans="1:11" ht="15.75" x14ac:dyDescent="0.25">
      <c r="A55" s="46" t="s">
        <v>118</v>
      </c>
      <c r="B55" s="45" t="s">
        <v>120</v>
      </c>
      <c r="C55" s="54" t="s">
        <v>119</v>
      </c>
      <c r="D55" s="45" t="s">
        <v>43</v>
      </c>
      <c r="E55" s="50">
        <v>10</v>
      </c>
      <c r="F55" s="60">
        <v>546.63</v>
      </c>
      <c r="G55" s="58">
        <f t="shared" si="0"/>
        <v>683.28750000000002</v>
      </c>
      <c r="H55" s="58">
        <f t="shared" si="1"/>
        <v>6832.875</v>
      </c>
      <c r="I55" s="3"/>
      <c r="J55" s="3"/>
      <c r="K55" s="3"/>
    </row>
    <row r="56" spans="1:11" ht="15.75" x14ac:dyDescent="0.25">
      <c r="A56" s="46"/>
      <c r="B56" s="45"/>
      <c r="C56" s="46"/>
      <c r="D56" s="45"/>
      <c r="E56" s="50"/>
      <c r="F56" s="60"/>
      <c r="G56" s="59" t="s">
        <v>199</v>
      </c>
      <c r="H56" s="58">
        <f>SUM(H50:H55)</f>
        <v>29137.375</v>
      </c>
      <c r="I56" s="3"/>
      <c r="J56" s="3"/>
      <c r="K56" s="3"/>
    </row>
    <row r="57" spans="1:11" ht="15.75" x14ac:dyDescent="0.25">
      <c r="A57" s="49" t="s">
        <v>121</v>
      </c>
      <c r="B57" s="45"/>
      <c r="C57" s="49" t="s">
        <v>122</v>
      </c>
      <c r="D57" s="45"/>
      <c r="E57" s="50"/>
      <c r="F57" s="60"/>
      <c r="G57" s="58"/>
      <c r="H57" s="58"/>
      <c r="I57" s="3"/>
      <c r="J57" s="3"/>
      <c r="K57" s="3"/>
    </row>
    <row r="58" spans="1:11" ht="31.5" x14ac:dyDescent="0.25">
      <c r="A58" s="46" t="s">
        <v>123</v>
      </c>
      <c r="B58" s="45" t="s">
        <v>127</v>
      </c>
      <c r="C58" s="56" t="s">
        <v>126</v>
      </c>
      <c r="D58" s="45" t="s">
        <v>18</v>
      </c>
      <c r="E58" s="50">
        <v>250</v>
      </c>
      <c r="F58" s="60">
        <v>39.340000000000003</v>
      </c>
      <c r="G58" s="58">
        <f t="shared" si="0"/>
        <v>49.175000000000004</v>
      </c>
      <c r="H58" s="58">
        <f t="shared" si="1"/>
        <v>12293.750000000002</v>
      </c>
      <c r="I58" s="3"/>
      <c r="J58" s="3"/>
      <c r="K58" s="3"/>
    </row>
    <row r="59" spans="1:11" ht="31.5" x14ac:dyDescent="0.25">
      <c r="A59" s="46" t="s">
        <v>128</v>
      </c>
      <c r="B59" s="45" t="s">
        <v>129</v>
      </c>
      <c r="C59" s="56" t="s">
        <v>114</v>
      </c>
      <c r="D59" s="45" t="s">
        <v>18</v>
      </c>
      <c r="E59" s="50">
        <v>75</v>
      </c>
      <c r="F59" s="60">
        <v>110.99</v>
      </c>
      <c r="G59" s="58">
        <f t="shared" si="0"/>
        <v>138.73749999999998</v>
      </c>
      <c r="H59" s="58">
        <f t="shared" si="1"/>
        <v>10405.312499999998</v>
      </c>
      <c r="I59" s="3"/>
      <c r="J59" s="3"/>
      <c r="K59" s="3"/>
    </row>
    <row r="60" spans="1:11" ht="31.5" x14ac:dyDescent="0.25">
      <c r="A60" s="46" t="s">
        <v>130</v>
      </c>
      <c r="B60" s="45" t="s">
        <v>131</v>
      </c>
      <c r="C60" s="56" t="s">
        <v>132</v>
      </c>
      <c r="D60" s="45" t="s">
        <v>43</v>
      </c>
      <c r="E60" s="50">
        <v>15</v>
      </c>
      <c r="F60" s="60">
        <v>2360.64</v>
      </c>
      <c r="G60" s="58">
        <f t="shared" si="0"/>
        <v>2950.7999999999997</v>
      </c>
      <c r="H60" s="58">
        <f t="shared" si="1"/>
        <v>44261.999999999993</v>
      </c>
      <c r="I60" s="3"/>
      <c r="J60" s="3"/>
      <c r="K60" s="3"/>
    </row>
    <row r="61" spans="1:11" ht="31.5" x14ac:dyDescent="0.25">
      <c r="A61" s="46" t="s">
        <v>133</v>
      </c>
      <c r="B61" s="45" t="s">
        <v>134</v>
      </c>
      <c r="C61" s="56" t="s">
        <v>135</v>
      </c>
      <c r="D61" s="45" t="s">
        <v>43</v>
      </c>
      <c r="E61" s="50">
        <v>15</v>
      </c>
      <c r="F61" s="60">
        <v>2303.7600000000002</v>
      </c>
      <c r="G61" s="58">
        <f t="shared" si="0"/>
        <v>2879.7000000000003</v>
      </c>
      <c r="H61" s="58">
        <f t="shared" si="1"/>
        <v>43195.500000000007</v>
      </c>
      <c r="I61" s="3"/>
      <c r="J61" s="3"/>
      <c r="K61" s="3"/>
    </row>
    <row r="62" spans="1:11" ht="15.75" x14ac:dyDescent="0.25">
      <c r="A62" s="46"/>
      <c r="B62" s="45"/>
      <c r="C62" s="46"/>
      <c r="D62" s="45"/>
      <c r="E62" s="50"/>
      <c r="F62" s="60"/>
      <c r="G62" s="59" t="s">
        <v>199</v>
      </c>
      <c r="H62" s="58">
        <f>SUM(H58:H61)</f>
        <v>110156.5625</v>
      </c>
      <c r="I62" s="3"/>
      <c r="J62" s="3"/>
      <c r="K62" s="3"/>
    </row>
    <row r="63" spans="1:11" ht="15.75" x14ac:dyDescent="0.25">
      <c r="A63" s="49" t="s">
        <v>136</v>
      </c>
      <c r="B63" s="42"/>
      <c r="C63" s="49" t="s">
        <v>137</v>
      </c>
      <c r="D63" s="45"/>
      <c r="E63" s="50"/>
      <c r="F63" s="60"/>
      <c r="G63" s="58"/>
      <c r="H63" s="58"/>
      <c r="I63" s="3"/>
      <c r="J63" s="3"/>
      <c r="K63" s="3"/>
    </row>
    <row r="64" spans="1:11" ht="15.75" x14ac:dyDescent="0.25">
      <c r="A64" s="46" t="s">
        <v>138</v>
      </c>
      <c r="B64" s="45" t="s">
        <v>125</v>
      </c>
      <c r="C64" s="46" t="s">
        <v>124</v>
      </c>
      <c r="D64" s="45" t="s">
        <v>89</v>
      </c>
      <c r="E64" s="50">
        <v>10</v>
      </c>
      <c r="F64" s="60">
        <v>373.6</v>
      </c>
      <c r="G64" s="58">
        <f t="shared" ref="G64" si="2">F64*1.25</f>
        <v>467</v>
      </c>
      <c r="H64" s="58">
        <f t="shared" si="1"/>
        <v>4670</v>
      </c>
      <c r="I64" s="3"/>
      <c r="J64" s="3"/>
      <c r="K64" s="3"/>
    </row>
    <row r="65" spans="1:11" ht="15.75" x14ac:dyDescent="0.25">
      <c r="A65" s="46" t="s">
        <v>139</v>
      </c>
      <c r="B65" s="45" t="s">
        <v>140</v>
      </c>
      <c r="C65" s="54" t="s">
        <v>141</v>
      </c>
      <c r="D65" s="45" t="s">
        <v>89</v>
      </c>
      <c r="E65" s="50">
        <v>10</v>
      </c>
      <c r="F65" s="60">
        <v>165.94</v>
      </c>
      <c r="G65" s="58">
        <f t="shared" si="0"/>
        <v>207.42500000000001</v>
      </c>
      <c r="H65" s="58">
        <f t="shared" si="1"/>
        <v>2074.25</v>
      </c>
      <c r="I65" s="3"/>
      <c r="J65" s="3"/>
      <c r="K65" s="3"/>
    </row>
    <row r="66" spans="1:11" ht="31.5" x14ac:dyDescent="0.25">
      <c r="A66" s="46" t="s">
        <v>142</v>
      </c>
      <c r="B66" s="45" t="s">
        <v>147</v>
      </c>
      <c r="C66" s="55" t="s">
        <v>146</v>
      </c>
      <c r="D66" s="45" t="s">
        <v>148</v>
      </c>
      <c r="E66" s="50">
        <v>5</v>
      </c>
      <c r="F66" s="60">
        <v>191.44</v>
      </c>
      <c r="G66" s="58">
        <f t="shared" ref="G66" si="3">F66*1.25</f>
        <v>239.3</v>
      </c>
      <c r="H66" s="58">
        <f t="shared" si="1"/>
        <v>1196.5</v>
      </c>
      <c r="I66" s="3"/>
      <c r="J66" s="3"/>
      <c r="K66" s="3"/>
    </row>
    <row r="67" spans="1:11" ht="15.75" x14ac:dyDescent="0.25">
      <c r="A67" s="46" t="s">
        <v>145</v>
      </c>
      <c r="B67" s="45" t="s">
        <v>144</v>
      </c>
      <c r="C67" s="61" t="s">
        <v>143</v>
      </c>
      <c r="D67" s="45" t="s">
        <v>89</v>
      </c>
      <c r="E67" s="50">
        <v>5</v>
      </c>
      <c r="F67" s="60">
        <v>89.71</v>
      </c>
      <c r="G67" s="58">
        <f t="shared" si="0"/>
        <v>112.13749999999999</v>
      </c>
      <c r="H67" s="58">
        <f t="shared" si="1"/>
        <v>560.6875</v>
      </c>
      <c r="I67" s="3"/>
      <c r="J67" s="3"/>
      <c r="K67" s="3"/>
    </row>
    <row r="68" spans="1:11" ht="31.5" x14ac:dyDescent="0.25">
      <c r="A68" s="46" t="s">
        <v>149</v>
      </c>
      <c r="B68" s="45" t="s">
        <v>151</v>
      </c>
      <c r="C68" s="55" t="s">
        <v>150</v>
      </c>
      <c r="D68" s="45" t="s">
        <v>89</v>
      </c>
      <c r="E68" s="50">
        <v>5</v>
      </c>
      <c r="F68" s="60">
        <v>89.73</v>
      </c>
      <c r="G68" s="58">
        <f t="shared" si="0"/>
        <v>112.16250000000001</v>
      </c>
      <c r="H68" s="58">
        <f t="shared" si="1"/>
        <v>560.8125</v>
      </c>
      <c r="I68" s="3"/>
      <c r="J68" s="3"/>
      <c r="K68" s="3"/>
    </row>
    <row r="69" spans="1:11" ht="47.25" x14ac:dyDescent="0.25">
      <c r="A69" s="46" t="s">
        <v>152</v>
      </c>
      <c r="B69" s="45" t="s">
        <v>154</v>
      </c>
      <c r="C69" s="55" t="s">
        <v>153</v>
      </c>
      <c r="D69" s="45" t="s">
        <v>18</v>
      </c>
      <c r="E69" s="50">
        <v>15</v>
      </c>
      <c r="F69" s="60">
        <v>330.73</v>
      </c>
      <c r="G69" s="58">
        <f t="shared" si="0"/>
        <v>413.41250000000002</v>
      </c>
      <c r="H69" s="58">
        <f t="shared" si="1"/>
        <v>6201.1875</v>
      </c>
      <c r="I69" s="3"/>
      <c r="J69" s="3"/>
      <c r="K69" s="3"/>
    </row>
    <row r="70" spans="1:11" ht="15.75" x14ac:dyDescent="0.25">
      <c r="A70" s="46" t="s">
        <v>155</v>
      </c>
      <c r="B70" s="45" t="s">
        <v>157</v>
      </c>
      <c r="C70" s="54" t="s">
        <v>156</v>
      </c>
      <c r="D70" s="45" t="s">
        <v>18</v>
      </c>
      <c r="E70" s="50">
        <v>10</v>
      </c>
      <c r="F70" s="60">
        <v>418.58</v>
      </c>
      <c r="G70" s="58">
        <f t="shared" si="0"/>
        <v>523.22500000000002</v>
      </c>
      <c r="H70" s="58">
        <f t="shared" si="1"/>
        <v>5232.25</v>
      </c>
      <c r="I70" s="3"/>
      <c r="J70" s="3"/>
      <c r="K70" s="3"/>
    </row>
    <row r="71" spans="1:11" ht="31.5" x14ac:dyDescent="0.25">
      <c r="A71" s="46" t="s">
        <v>158</v>
      </c>
      <c r="B71" s="45" t="s">
        <v>842</v>
      </c>
      <c r="C71" s="56" t="s">
        <v>159</v>
      </c>
      <c r="D71" s="45" t="s">
        <v>18</v>
      </c>
      <c r="E71" s="50">
        <v>10</v>
      </c>
      <c r="F71" s="60">
        <v>517.33000000000004</v>
      </c>
      <c r="G71" s="58">
        <f t="shared" si="0"/>
        <v>646.66250000000002</v>
      </c>
      <c r="H71" s="58">
        <f t="shared" si="1"/>
        <v>6466.625</v>
      </c>
      <c r="I71" s="3"/>
      <c r="J71" s="3"/>
      <c r="K71" s="3"/>
    </row>
    <row r="72" spans="1:11" ht="15.75" x14ac:dyDescent="0.25">
      <c r="A72" s="46" t="s">
        <v>160</v>
      </c>
      <c r="B72" s="45" t="s">
        <v>162</v>
      </c>
      <c r="C72" s="54" t="s">
        <v>161</v>
      </c>
      <c r="D72" s="45" t="s">
        <v>18</v>
      </c>
      <c r="E72" s="50">
        <v>10</v>
      </c>
      <c r="F72" s="60">
        <v>168.08</v>
      </c>
      <c r="G72" s="58">
        <f t="shared" si="0"/>
        <v>210.10000000000002</v>
      </c>
      <c r="H72" s="58">
        <f t="shared" si="1"/>
        <v>2101</v>
      </c>
      <c r="I72" s="3"/>
      <c r="J72" s="3"/>
      <c r="K72" s="3"/>
    </row>
    <row r="73" spans="1:11" ht="31.5" x14ac:dyDescent="0.25">
      <c r="A73" s="46" t="s">
        <v>163</v>
      </c>
      <c r="B73" s="45" t="s">
        <v>164</v>
      </c>
      <c r="C73" s="55" t="s">
        <v>165</v>
      </c>
      <c r="D73" s="45" t="s">
        <v>89</v>
      </c>
      <c r="E73" s="50">
        <v>5</v>
      </c>
      <c r="F73" s="60">
        <v>154.82</v>
      </c>
      <c r="G73" s="58">
        <f t="shared" si="0"/>
        <v>193.52499999999998</v>
      </c>
      <c r="H73" s="58">
        <f t="shared" si="1"/>
        <v>967.62499999999989</v>
      </c>
      <c r="I73" s="3"/>
      <c r="J73" s="3"/>
      <c r="K73" s="3"/>
    </row>
    <row r="74" spans="1:11" ht="15.75" x14ac:dyDescent="0.25">
      <c r="A74" s="46" t="s">
        <v>166</v>
      </c>
      <c r="B74" s="45" t="s">
        <v>167</v>
      </c>
      <c r="C74" s="54" t="s">
        <v>168</v>
      </c>
      <c r="D74" s="45" t="s">
        <v>89</v>
      </c>
      <c r="E74" s="50">
        <v>5</v>
      </c>
      <c r="F74" s="60">
        <v>656.03</v>
      </c>
      <c r="G74" s="58">
        <f t="shared" si="0"/>
        <v>820.03749999999991</v>
      </c>
      <c r="H74" s="58">
        <f t="shared" si="1"/>
        <v>4100.1875</v>
      </c>
      <c r="I74" s="3"/>
      <c r="J74" s="3"/>
      <c r="K74" s="3"/>
    </row>
    <row r="75" spans="1:11" ht="15.75" x14ac:dyDescent="0.25">
      <c r="A75" s="46" t="s">
        <v>169</v>
      </c>
      <c r="B75" s="45" t="s">
        <v>170</v>
      </c>
      <c r="C75" s="54" t="s">
        <v>171</v>
      </c>
      <c r="D75" s="45" t="s">
        <v>89</v>
      </c>
      <c r="E75" s="50">
        <v>20</v>
      </c>
      <c r="F75" s="60">
        <v>670.17</v>
      </c>
      <c r="G75" s="58">
        <f t="shared" si="0"/>
        <v>837.71249999999998</v>
      </c>
      <c r="H75" s="58">
        <f t="shared" si="1"/>
        <v>16754.25</v>
      </c>
      <c r="I75" s="3"/>
      <c r="J75" s="3"/>
      <c r="K75" s="3"/>
    </row>
    <row r="76" spans="1:11" ht="15.75" x14ac:dyDescent="0.25">
      <c r="A76" s="46" t="s">
        <v>172</v>
      </c>
      <c r="B76" s="45" t="s">
        <v>694</v>
      </c>
      <c r="C76" s="54" t="s">
        <v>695</v>
      </c>
      <c r="D76" s="45" t="s">
        <v>696</v>
      </c>
      <c r="E76" s="50">
        <v>50</v>
      </c>
      <c r="F76" s="60">
        <v>90.01</v>
      </c>
      <c r="G76" s="58">
        <f t="shared" si="0"/>
        <v>112.5125</v>
      </c>
      <c r="H76" s="58">
        <f t="shared" si="1"/>
        <v>5625.625</v>
      </c>
      <c r="I76" s="3"/>
      <c r="J76" s="3"/>
      <c r="K76" s="3"/>
    </row>
    <row r="77" spans="1:11" ht="15.75" x14ac:dyDescent="0.25">
      <c r="A77" s="46" t="s">
        <v>173</v>
      </c>
      <c r="B77" s="62" t="s">
        <v>181</v>
      </c>
      <c r="C77" s="54" t="s">
        <v>697</v>
      </c>
      <c r="D77" s="45" t="s">
        <v>696</v>
      </c>
      <c r="E77" s="50">
        <v>20</v>
      </c>
      <c r="F77" s="60">
        <v>144.88999999999999</v>
      </c>
      <c r="G77" s="58">
        <f t="shared" si="0"/>
        <v>181.11249999999998</v>
      </c>
      <c r="H77" s="58">
        <f t="shared" si="1"/>
        <v>3622.2499999999995</v>
      </c>
      <c r="I77" s="3"/>
      <c r="J77" s="3"/>
      <c r="K77" s="3"/>
    </row>
    <row r="78" spans="1:11" ht="15.75" x14ac:dyDescent="0.25">
      <c r="A78" s="46" t="s">
        <v>174</v>
      </c>
      <c r="B78" s="62" t="s">
        <v>182</v>
      </c>
      <c r="C78" s="54" t="s">
        <v>698</v>
      </c>
      <c r="D78" s="45" t="s">
        <v>696</v>
      </c>
      <c r="E78" s="50">
        <v>75</v>
      </c>
      <c r="F78" s="60">
        <v>204.25</v>
      </c>
      <c r="G78" s="58">
        <f t="shared" si="0"/>
        <v>255.3125</v>
      </c>
      <c r="H78" s="58">
        <f t="shared" si="1"/>
        <v>19148.4375</v>
      </c>
      <c r="I78" s="3"/>
      <c r="J78" s="3"/>
      <c r="K78" s="3"/>
    </row>
    <row r="79" spans="1:11" ht="15.75" x14ac:dyDescent="0.25">
      <c r="A79" s="46" t="s">
        <v>175</v>
      </c>
      <c r="B79" s="62" t="s">
        <v>183</v>
      </c>
      <c r="C79" s="54" t="s">
        <v>699</v>
      </c>
      <c r="D79" s="45" t="s">
        <v>696</v>
      </c>
      <c r="E79" s="50">
        <v>5</v>
      </c>
      <c r="F79" s="60">
        <v>104.5</v>
      </c>
      <c r="G79" s="58">
        <f t="shared" si="0"/>
        <v>130.625</v>
      </c>
      <c r="H79" s="58">
        <f t="shared" si="1"/>
        <v>653.125</v>
      </c>
      <c r="I79" s="3"/>
      <c r="J79" s="3"/>
      <c r="K79" s="3"/>
    </row>
    <row r="80" spans="1:11" ht="15.75" x14ac:dyDescent="0.25">
      <c r="A80" s="46" t="s">
        <v>176</v>
      </c>
      <c r="B80" s="62" t="s">
        <v>192</v>
      </c>
      <c r="C80" s="54" t="s">
        <v>191</v>
      </c>
      <c r="D80" s="45" t="s">
        <v>696</v>
      </c>
      <c r="E80" s="50">
        <v>30</v>
      </c>
      <c r="F80" s="60">
        <v>186.66</v>
      </c>
      <c r="G80" s="58">
        <f t="shared" si="0"/>
        <v>233.32499999999999</v>
      </c>
      <c r="H80" s="58">
        <f t="shared" si="1"/>
        <v>6999.75</v>
      </c>
      <c r="I80" s="3"/>
      <c r="J80" s="3"/>
      <c r="K80" s="3"/>
    </row>
    <row r="81" spans="1:11" ht="31.5" x14ac:dyDescent="0.25">
      <c r="A81" s="46" t="s">
        <v>177</v>
      </c>
      <c r="B81" s="62" t="s">
        <v>843</v>
      </c>
      <c r="C81" s="55" t="s">
        <v>193</v>
      </c>
      <c r="D81" s="45" t="s">
        <v>700</v>
      </c>
      <c r="E81" s="50">
        <v>15</v>
      </c>
      <c r="F81" s="60">
        <v>182.53</v>
      </c>
      <c r="G81" s="58">
        <f t="shared" si="0"/>
        <v>228.16249999999999</v>
      </c>
      <c r="H81" s="58">
        <f t="shared" si="1"/>
        <v>3422.4375</v>
      </c>
      <c r="I81" s="3"/>
      <c r="J81" s="3"/>
      <c r="K81" s="3"/>
    </row>
    <row r="82" spans="1:11" ht="15.75" x14ac:dyDescent="0.25">
      <c r="A82" s="46" t="s">
        <v>178</v>
      </c>
      <c r="B82" s="62" t="s">
        <v>195</v>
      </c>
      <c r="C82" s="55" t="s">
        <v>194</v>
      </c>
      <c r="D82" s="45" t="s">
        <v>700</v>
      </c>
      <c r="E82" s="50">
        <v>5</v>
      </c>
      <c r="F82" s="60">
        <v>620.99</v>
      </c>
      <c r="G82" s="58">
        <f t="shared" si="0"/>
        <v>776.23749999999995</v>
      </c>
      <c r="H82" s="58">
        <f t="shared" si="1"/>
        <v>3881.1875</v>
      </c>
      <c r="I82" s="3"/>
      <c r="J82" s="3"/>
      <c r="K82" s="3"/>
    </row>
    <row r="83" spans="1:11" ht="15.75" x14ac:dyDescent="0.25">
      <c r="A83" s="46" t="s">
        <v>179</v>
      </c>
      <c r="B83" s="62" t="s">
        <v>196</v>
      </c>
      <c r="C83" s="54" t="s">
        <v>701</v>
      </c>
      <c r="D83" s="45" t="s">
        <v>700</v>
      </c>
      <c r="E83" s="50">
        <v>3</v>
      </c>
      <c r="F83" s="60">
        <v>1542.19</v>
      </c>
      <c r="G83" s="58">
        <f t="shared" si="0"/>
        <v>1927.7375000000002</v>
      </c>
      <c r="H83" s="58">
        <f t="shared" si="1"/>
        <v>5783.2125000000005</v>
      </c>
      <c r="I83" s="3"/>
      <c r="J83" s="3"/>
      <c r="K83" s="3"/>
    </row>
    <row r="84" spans="1:11" ht="15.75" x14ac:dyDescent="0.25">
      <c r="A84" s="46" t="s">
        <v>180</v>
      </c>
      <c r="B84" s="62" t="s">
        <v>363</v>
      </c>
      <c r="C84" s="63" t="s">
        <v>809</v>
      </c>
      <c r="D84" s="45" t="s">
        <v>345</v>
      </c>
      <c r="E84" s="50">
        <v>20</v>
      </c>
      <c r="F84" s="60">
        <v>200.1</v>
      </c>
      <c r="G84" s="58">
        <f t="shared" si="0"/>
        <v>250.125</v>
      </c>
      <c r="H84" s="58">
        <f>G84*E84</f>
        <v>5002.5</v>
      </c>
      <c r="I84" s="3"/>
      <c r="J84" s="3"/>
      <c r="K84" s="3"/>
    </row>
    <row r="85" spans="1:11" ht="15.75" x14ac:dyDescent="0.25">
      <c r="A85" s="46"/>
      <c r="B85" s="45"/>
      <c r="C85" s="56"/>
      <c r="D85" s="45"/>
      <c r="E85" s="50"/>
      <c r="F85" s="60"/>
      <c r="G85" s="59" t="s">
        <v>199</v>
      </c>
      <c r="H85" s="58">
        <f>SUM(H64:H84)</f>
        <v>105023.9</v>
      </c>
      <c r="I85" s="3"/>
      <c r="J85" s="3"/>
      <c r="K85" s="3"/>
    </row>
    <row r="86" spans="1:11" ht="15.75" x14ac:dyDescent="0.25">
      <c r="A86" s="64" t="s">
        <v>197</v>
      </c>
      <c r="B86" s="65"/>
      <c r="C86" s="66" t="s">
        <v>198</v>
      </c>
      <c r="D86" s="65"/>
      <c r="E86" s="65"/>
      <c r="F86" s="67"/>
      <c r="G86" s="58"/>
      <c r="H86" s="58"/>
      <c r="I86" s="7"/>
      <c r="J86" s="152"/>
      <c r="K86" s="152"/>
    </row>
    <row r="87" spans="1:11" ht="15.75" x14ac:dyDescent="0.25">
      <c r="A87" s="46" t="s">
        <v>702</v>
      </c>
      <c r="B87" s="45" t="s">
        <v>703</v>
      </c>
      <c r="C87" s="54" t="s">
        <v>704</v>
      </c>
      <c r="D87" s="45" t="s">
        <v>696</v>
      </c>
      <c r="E87" s="50">
        <v>10</v>
      </c>
      <c r="F87" s="60">
        <v>149.96</v>
      </c>
      <c r="G87" s="58">
        <f t="shared" ref="G87:G182" si="4">F87*1.25</f>
        <v>187.45000000000002</v>
      </c>
      <c r="H87" s="58">
        <f t="shared" ref="H87:H182" si="5">G87*E87</f>
        <v>1874.5000000000002</v>
      </c>
      <c r="I87" s="8"/>
      <c r="J87" s="8"/>
      <c r="K87" s="8"/>
    </row>
    <row r="88" spans="1:11" ht="15.75" x14ac:dyDescent="0.25">
      <c r="A88" s="46" t="s">
        <v>848</v>
      </c>
      <c r="B88" s="45" t="s">
        <v>705</v>
      </c>
      <c r="C88" s="54" t="s">
        <v>706</v>
      </c>
      <c r="D88" s="45" t="s">
        <v>696</v>
      </c>
      <c r="E88" s="50">
        <v>10</v>
      </c>
      <c r="F88" s="60">
        <v>962.79</v>
      </c>
      <c r="G88" s="58">
        <f t="shared" si="4"/>
        <v>1203.4875</v>
      </c>
      <c r="H88" s="58">
        <f t="shared" si="5"/>
        <v>12034.875</v>
      </c>
      <c r="I88" s="8"/>
      <c r="J88" s="8"/>
      <c r="K88" s="8"/>
    </row>
    <row r="89" spans="1:11" ht="15.75" x14ac:dyDescent="0.25">
      <c r="A89" s="46" t="s">
        <v>849</v>
      </c>
      <c r="B89" s="45" t="s">
        <v>707</v>
      </c>
      <c r="C89" s="54" t="s">
        <v>708</v>
      </c>
      <c r="D89" s="45" t="s">
        <v>696</v>
      </c>
      <c r="E89" s="50">
        <v>10</v>
      </c>
      <c r="F89" s="60">
        <v>147.82</v>
      </c>
      <c r="G89" s="58">
        <f t="shared" si="4"/>
        <v>184.77499999999998</v>
      </c>
      <c r="H89" s="58">
        <f t="shared" si="5"/>
        <v>1847.7499999999998</v>
      </c>
      <c r="I89" s="8"/>
      <c r="J89" s="8"/>
      <c r="K89" s="8"/>
    </row>
    <row r="90" spans="1:11" ht="15.75" x14ac:dyDescent="0.25">
      <c r="A90" s="46" t="s">
        <v>850</v>
      </c>
      <c r="B90" s="45" t="s">
        <v>365</v>
      </c>
      <c r="C90" s="68" t="s">
        <v>364</v>
      </c>
      <c r="D90" s="45" t="s">
        <v>696</v>
      </c>
      <c r="E90" s="50">
        <v>5</v>
      </c>
      <c r="F90" s="60">
        <v>398.47</v>
      </c>
      <c r="G90" s="58">
        <f t="shared" si="4"/>
        <v>498.08750000000003</v>
      </c>
      <c r="H90" s="58">
        <f t="shared" si="5"/>
        <v>2490.4375</v>
      </c>
      <c r="I90" s="8"/>
      <c r="J90" s="8"/>
      <c r="K90" s="8"/>
    </row>
    <row r="91" spans="1:11" ht="15.75" x14ac:dyDescent="0.25">
      <c r="A91" s="46" t="s">
        <v>851</v>
      </c>
      <c r="B91" s="45" t="s">
        <v>709</v>
      </c>
      <c r="C91" s="54" t="s">
        <v>710</v>
      </c>
      <c r="D91" s="45" t="s">
        <v>696</v>
      </c>
      <c r="E91" s="50">
        <v>200</v>
      </c>
      <c r="F91" s="60">
        <v>68.540000000000006</v>
      </c>
      <c r="G91" s="58">
        <f t="shared" si="4"/>
        <v>85.675000000000011</v>
      </c>
      <c r="H91" s="58">
        <f t="shared" si="5"/>
        <v>17135.000000000004</v>
      </c>
      <c r="I91" s="8"/>
      <c r="J91" s="8"/>
      <c r="K91" s="8"/>
    </row>
    <row r="92" spans="1:11" s="6" customFormat="1" ht="15.75" x14ac:dyDescent="0.25">
      <c r="A92" s="46" t="s">
        <v>852</v>
      </c>
      <c r="B92" s="45" t="s">
        <v>613</v>
      </c>
      <c r="C92" s="69" t="s">
        <v>610</v>
      </c>
      <c r="D92" s="70" t="s">
        <v>696</v>
      </c>
      <c r="E92" s="71">
        <v>20</v>
      </c>
      <c r="F92" s="72">
        <v>75.760000000000005</v>
      </c>
      <c r="G92" s="58">
        <f t="shared" si="4"/>
        <v>94.7</v>
      </c>
      <c r="H92" s="58">
        <f t="shared" si="5"/>
        <v>1894</v>
      </c>
      <c r="I92" s="9"/>
      <c r="J92" s="9"/>
      <c r="K92" s="9"/>
    </row>
    <row r="93" spans="1:11" s="4" customFormat="1" ht="15.75" x14ac:dyDescent="0.25">
      <c r="A93" s="46" t="s">
        <v>853</v>
      </c>
      <c r="B93" s="70" t="s">
        <v>612</v>
      </c>
      <c r="C93" s="69" t="s">
        <v>611</v>
      </c>
      <c r="D93" s="70" t="s">
        <v>696</v>
      </c>
      <c r="E93" s="71">
        <v>20</v>
      </c>
      <c r="F93" s="72">
        <v>91.62</v>
      </c>
      <c r="G93" s="58">
        <f t="shared" si="4"/>
        <v>114.52500000000001</v>
      </c>
      <c r="H93" s="58">
        <f t="shared" si="5"/>
        <v>2290.5</v>
      </c>
      <c r="I93" s="9"/>
      <c r="J93" s="9"/>
      <c r="K93" s="9"/>
    </row>
    <row r="94" spans="1:11" s="6" customFormat="1" ht="15.75" x14ac:dyDescent="0.25">
      <c r="A94" s="46" t="s">
        <v>854</v>
      </c>
      <c r="B94" s="70" t="s">
        <v>615</v>
      </c>
      <c r="C94" s="69" t="s">
        <v>614</v>
      </c>
      <c r="D94" s="70" t="s">
        <v>696</v>
      </c>
      <c r="E94" s="71">
        <v>20</v>
      </c>
      <c r="F94" s="72">
        <v>251.83</v>
      </c>
      <c r="G94" s="58">
        <f t="shared" si="4"/>
        <v>314.78750000000002</v>
      </c>
      <c r="H94" s="58">
        <f t="shared" si="5"/>
        <v>6295.75</v>
      </c>
      <c r="I94" s="9"/>
      <c r="J94" s="9"/>
      <c r="K94" s="9"/>
    </row>
    <row r="95" spans="1:11" ht="30.75" customHeight="1" x14ac:dyDescent="0.25">
      <c r="A95" s="46" t="s">
        <v>855</v>
      </c>
      <c r="B95" s="45" t="s">
        <v>632</v>
      </c>
      <c r="C95" s="73" t="s">
        <v>633</v>
      </c>
      <c r="D95" s="45" t="s">
        <v>105</v>
      </c>
      <c r="E95" s="52">
        <v>4000</v>
      </c>
      <c r="F95" s="58">
        <v>10.48</v>
      </c>
      <c r="G95" s="58">
        <f t="shared" si="4"/>
        <v>13.100000000000001</v>
      </c>
      <c r="H95" s="58">
        <f t="shared" si="5"/>
        <v>52400.000000000007</v>
      </c>
      <c r="I95" s="3"/>
      <c r="J95" s="3"/>
      <c r="K95" s="3"/>
    </row>
    <row r="96" spans="1:11" s="5" customFormat="1" ht="31.5" x14ac:dyDescent="0.25">
      <c r="A96" s="46" t="s">
        <v>856</v>
      </c>
      <c r="B96" s="57" t="s">
        <v>634</v>
      </c>
      <c r="C96" s="74" t="s">
        <v>635</v>
      </c>
      <c r="D96" s="57" t="s">
        <v>27</v>
      </c>
      <c r="E96" s="75">
        <v>213.6</v>
      </c>
      <c r="F96" s="58">
        <v>18.5</v>
      </c>
      <c r="G96" s="58">
        <f t="shared" si="4"/>
        <v>23.125</v>
      </c>
      <c r="H96" s="58">
        <f t="shared" si="5"/>
        <v>4939.5</v>
      </c>
      <c r="I96" s="33"/>
      <c r="J96" s="33"/>
      <c r="K96" s="33"/>
    </row>
    <row r="97" spans="1:11" s="5" customFormat="1" ht="129" customHeight="1" x14ac:dyDescent="0.25">
      <c r="A97" s="46" t="s">
        <v>857</v>
      </c>
      <c r="B97" s="57" t="s">
        <v>639</v>
      </c>
      <c r="C97" s="74" t="s">
        <v>711</v>
      </c>
      <c r="D97" s="57" t="s">
        <v>27</v>
      </c>
      <c r="E97" s="75">
        <v>1300</v>
      </c>
      <c r="F97" s="58">
        <v>79.959999999999994</v>
      </c>
      <c r="G97" s="58">
        <f t="shared" si="4"/>
        <v>99.949999999999989</v>
      </c>
      <c r="H97" s="58">
        <f t="shared" si="5"/>
        <v>129934.99999999999</v>
      </c>
      <c r="I97" s="33"/>
      <c r="J97" s="33"/>
      <c r="K97" s="33"/>
    </row>
    <row r="98" spans="1:11" ht="15.75" x14ac:dyDescent="0.25">
      <c r="A98" s="46" t="s">
        <v>858</v>
      </c>
      <c r="B98" s="45" t="s">
        <v>640</v>
      </c>
      <c r="C98" s="56" t="s">
        <v>641</v>
      </c>
      <c r="D98" s="45" t="s">
        <v>27</v>
      </c>
      <c r="E98" s="52">
        <v>800</v>
      </c>
      <c r="F98" s="58">
        <v>20.11</v>
      </c>
      <c r="G98" s="58">
        <f t="shared" si="4"/>
        <v>25.137499999999999</v>
      </c>
      <c r="H98" s="58">
        <f t="shared" si="5"/>
        <v>20110</v>
      </c>
      <c r="I98" s="3"/>
      <c r="J98" s="3"/>
      <c r="K98" s="3"/>
    </row>
    <row r="99" spans="1:11" s="5" customFormat="1" ht="132" customHeight="1" x14ac:dyDescent="0.25">
      <c r="A99" s="46" t="s">
        <v>859</v>
      </c>
      <c r="B99" s="57" t="s">
        <v>647</v>
      </c>
      <c r="C99" s="74" t="s">
        <v>712</v>
      </c>
      <c r="D99" s="57" t="s">
        <v>648</v>
      </c>
      <c r="E99" s="75">
        <v>3742</v>
      </c>
      <c r="F99" s="58">
        <v>21.39</v>
      </c>
      <c r="G99" s="58">
        <f t="shared" si="4"/>
        <v>26.737500000000001</v>
      </c>
      <c r="H99" s="58">
        <f t="shared" si="5"/>
        <v>100051.72500000001</v>
      </c>
      <c r="I99" s="33"/>
      <c r="J99" s="33"/>
      <c r="K99" s="33"/>
    </row>
    <row r="100" spans="1:11" s="5" customFormat="1" ht="31.5" x14ac:dyDescent="0.25">
      <c r="A100" s="46" t="s">
        <v>860</v>
      </c>
      <c r="B100" s="45" t="s">
        <v>649</v>
      </c>
      <c r="C100" s="73" t="s">
        <v>650</v>
      </c>
      <c r="D100" s="76" t="s">
        <v>18</v>
      </c>
      <c r="E100" s="75">
        <v>200</v>
      </c>
      <c r="F100" s="58">
        <v>430</v>
      </c>
      <c r="G100" s="58">
        <f t="shared" si="4"/>
        <v>537.5</v>
      </c>
      <c r="H100" s="58">
        <f t="shared" si="5"/>
        <v>107500</v>
      </c>
      <c r="I100" s="33"/>
      <c r="J100" s="33"/>
      <c r="K100" s="33"/>
    </row>
    <row r="101" spans="1:11" s="5" customFormat="1" ht="31.5" x14ac:dyDescent="0.25">
      <c r="A101" s="46" t="s">
        <v>861</v>
      </c>
      <c r="B101" s="48" t="s">
        <v>672</v>
      </c>
      <c r="C101" s="73" t="s">
        <v>671</v>
      </c>
      <c r="D101" s="77" t="s">
        <v>18</v>
      </c>
      <c r="E101" s="75">
        <v>152.80000000000001</v>
      </c>
      <c r="F101" s="58">
        <v>487.13</v>
      </c>
      <c r="G101" s="58">
        <f t="shared" si="4"/>
        <v>608.91250000000002</v>
      </c>
      <c r="H101" s="58">
        <f t="shared" si="5"/>
        <v>93041.830000000016</v>
      </c>
      <c r="I101" s="33"/>
      <c r="J101" s="33"/>
      <c r="K101" s="33"/>
    </row>
    <row r="102" spans="1:11" s="5" customFormat="1" ht="126" x14ac:dyDescent="0.25">
      <c r="A102" s="46" t="s">
        <v>862</v>
      </c>
      <c r="B102" s="48" t="s">
        <v>675</v>
      </c>
      <c r="C102" s="73" t="s">
        <v>713</v>
      </c>
      <c r="D102" s="77" t="s">
        <v>648</v>
      </c>
      <c r="E102" s="75">
        <f>1400/2</f>
        <v>700</v>
      </c>
      <c r="F102" s="58">
        <v>136.13999999999999</v>
      </c>
      <c r="G102" s="58">
        <f t="shared" si="4"/>
        <v>170.17499999999998</v>
      </c>
      <c r="H102" s="58">
        <f t="shared" si="5"/>
        <v>119122.49999999999</v>
      </c>
      <c r="I102" s="33"/>
      <c r="J102" s="33"/>
      <c r="K102" s="33"/>
    </row>
    <row r="103" spans="1:11" s="5" customFormat="1" ht="47.25" x14ac:dyDescent="0.25">
      <c r="A103" s="46" t="s">
        <v>863</v>
      </c>
      <c r="B103" s="48" t="s">
        <v>676</v>
      </c>
      <c r="C103" s="73" t="s">
        <v>677</v>
      </c>
      <c r="D103" s="77" t="s">
        <v>18</v>
      </c>
      <c r="E103" s="75">
        <v>421.32</v>
      </c>
      <c r="F103" s="58">
        <v>75.900000000000006</v>
      </c>
      <c r="G103" s="58">
        <f t="shared" si="4"/>
        <v>94.875</v>
      </c>
      <c r="H103" s="58">
        <f t="shared" si="5"/>
        <v>39972.735000000001</v>
      </c>
      <c r="I103" s="33"/>
      <c r="J103" s="33"/>
      <c r="K103" s="33"/>
    </row>
    <row r="104" spans="1:11" s="5" customFormat="1" ht="15.75" x14ac:dyDescent="0.25">
      <c r="A104" s="46" t="s">
        <v>864</v>
      </c>
      <c r="B104" s="48" t="s">
        <v>678</v>
      </c>
      <c r="C104" s="73" t="s">
        <v>679</v>
      </c>
      <c r="D104" s="77" t="s">
        <v>27</v>
      </c>
      <c r="E104" s="75">
        <v>282.8</v>
      </c>
      <c r="F104" s="58">
        <v>108.21</v>
      </c>
      <c r="G104" s="58">
        <f t="shared" si="4"/>
        <v>135.26249999999999</v>
      </c>
      <c r="H104" s="58">
        <f t="shared" si="5"/>
        <v>38252.235000000001</v>
      </c>
      <c r="I104" s="33"/>
      <c r="J104" s="33"/>
      <c r="K104" s="33"/>
    </row>
    <row r="105" spans="1:11" s="5" customFormat="1" ht="47.25" x14ac:dyDescent="0.25">
      <c r="A105" s="46" t="s">
        <v>865</v>
      </c>
      <c r="B105" s="45" t="s">
        <v>680</v>
      </c>
      <c r="C105" s="73" t="s">
        <v>681</v>
      </c>
      <c r="D105" s="76" t="s">
        <v>18</v>
      </c>
      <c r="E105" s="75">
        <v>46.13</v>
      </c>
      <c r="F105" s="58">
        <v>245.22</v>
      </c>
      <c r="G105" s="58">
        <f t="shared" si="4"/>
        <v>306.52499999999998</v>
      </c>
      <c r="H105" s="58">
        <f t="shared" si="5"/>
        <v>14139.998250000001</v>
      </c>
      <c r="I105" s="33"/>
      <c r="J105" s="33"/>
      <c r="K105" s="33"/>
    </row>
    <row r="106" spans="1:11" s="5" customFormat="1" ht="47.25" x14ac:dyDescent="0.25">
      <c r="A106" s="46" t="s">
        <v>866</v>
      </c>
      <c r="B106" s="78" t="s">
        <v>682</v>
      </c>
      <c r="C106" s="79" t="s">
        <v>683</v>
      </c>
      <c r="D106" s="80" t="s">
        <v>648</v>
      </c>
      <c r="E106" s="75">
        <v>900</v>
      </c>
      <c r="F106" s="58">
        <v>14.58</v>
      </c>
      <c r="G106" s="58">
        <f t="shared" si="4"/>
        <v>18.225000000000001</v>
      </c>
      <c r="H106" s="58">
        <f t="shared" si="5"/>
        <v>16402.5</v>
      </c>
      <c r="I106" s="33"/>
      <c r="J106" s="33"/>
      <c r="K106" s="33"/>
    </row>
    <row r="107" spans="1:11" s="5" customFormat="1" ht="47.25" x14ac:dyDescent="0.25">
      <c r="A107" s="46" t="s">
        <v>867</v>
      </c>
      <c r="B107" s="78" t="s">
        <v>686</v>
      </c>
      <c r="C107" s="79" t="s">
        <v>687</v>
      </c>
      <c r="D107" s="80" t="s">
        <v>670</v>
      </c>
      <c r="E107" s="75">
        <v>200</v>
      </c>
      <c r="F107" s="58">
        <v>234.72</v>
      </c>
      <c r="G107" s="58">
        <f t="shared" si="4"/>
        <v>293.39999999999998</v>
      </c>
      <c r="H107" s="58">
        <f t="shared" si="5"/>
        <v>58679.999999999993</v>
      </c>
      <c r="I107" s="33"/>
      <c r="J107" s="33"/>
      <c r="K107" s="33"/>
    </row>
    <row r="108" spans="1:11" s="5" customFormat="1" ht="18.75" customHeight="1" x14ac:dyDescent="0.25">
      <c r="A108" s="46" t="s">
        <v>868</v>
      </c>
      <c r="B108" s="78" t="s">
        <v>688</v>
      </c>
      <c r="C108" s="79" t="s">
        <v>689</v>
      </c>
      <c r="D108" s="80" t="s">
        <v>670</v>
      </c>
      <c r="E108" s="75">
        <v>231.32</v>
      </c>
      <c r="F108" s="58">
        <v>10.19</v>
      </c>
      <c r="G108" s="58">
        <f t="shared" si="4"/>
        <v>12.737499999999999</v>
      </c>
      <c r="H108" s="58">
        <f t="shared" si="5"/>
        <v>2946.4384999999997</v>
      </c>
      <c r="I108" s="33"/>
      <c r="J108" s="33"/>
      <c r="K108" s="33"/>
    </row>
    <row r="109" spans="1:11" s="5" customFormat="1" ht="18.75" customHeight="1" x14ac:dyDescent="0.25">
      <c r="A109" s="46" t="s">
        <v>869</v>
      </c>
      <c r="B109" s="78" t="s">
        <v>691</v>
      </c>
      <c r="C109" s="79" t="s">
        <v>692</v>
      </c>
      <c r="D109" s="80" t="s">
        <v>670</v>
      </c>
      <c r="E109" s="75">
        <v>163</v>
      </c>
      <c r="F109" s="58">
        <v>319.23</v>
      </c>
      <c r="G109" s="58">
        <f t="shared" si="4"/>
        <v>399.03750000000002</v>
      </c>
      <c r="H109" s="58">
        <f t="shared" si="5"/>
        <v>65043.112500000003</v>
      </c>
      <c r="I109" s="33"/>
      <c r="J109" s="33"/>
      <c r="K109" s="33"/>
    </row>
    <row r="110" spans="1:11" s="5" customFormat="1" ht="31.5" x14ac:dyDescent="0.25">
      <c r="A110" s="46" t="s">
        <v>870</v>
      </c>
      <c r="B110" s="78" t="s">
        <v>799</v>
      </c>
      <c r="C110" s="79" t="s">
        <v>798</v>
      </c>
      <c r="D110" s="80" t="s">
        <v>18</v>
      </c>
      <c r="E110" s="75">
        <v>8</v>
      </c>
      <c r="F110" s="58">
        <v>755.75</v>
      </c>
      <c r="G110" s="58">
        <f t="shared" si="4"/>
        <v>944.6875</v>
      </c>
      <c r="H110" s="58">
        <f t="shared" si="5"/>
        <v>7557.5</v>
      </c>
      <c r="I110" s="33"/>
      <c r="J110" s="33"/>
      <c r="K110" s="33"/>
    </row>
    <row r="111" spans="1:11" s="5" customFormat="1" ht="47.25" x14ac:dyDescent="0.25">
      <c r="A111" s="46" t="s">
        <v>871</v>
      </c>
      <c r="B111" s="78" t="s">
        <v>801</v>
      </c>
      <c r="C111" s="79" t="s">
        <v>800</v>
      </c>
      <c r="D111" s="80" t="s">
        <v>18</v>
      </c>
      <c r="E111" s="75">
        <v>4</v>
      </c>
      <c r="F111" s="58">
        <v>2283.38</v>
      </c>
      <c r="G111" s="58">
        <f t="shared" si="4"/>
        <v>2854.2250000000004</v>
      </c>
      <c r="H111" s="58">
        <f t="shared" si="5"/>
        <v>11416.900000000001</v>
      </c>
      <c r="I111" s="33"/>
      <c r="J111" s="33"/>
      <c r="K111" s="33"/>
    </row>
    <row r="112" spans="1:11" s="5" customFormat="1" ht="31.5" x14ac:dyDescent="0.25">
      <c r="A112" s="46" t="s">
        <v>872</v>
      </c>
      <c r="B112" s="78" t="s">
        <v>803</v>
      </c>
      <c r="C112" s="79" t="s">
        <v>802</v>
      </c>
      <c r="D112" s="80" t="s">
        <v>105</v>
      </c>
      <c r="E112" s="75">
        <v>8</v>
      </c>
      <c r="F112" s="58">
        <v>324.45999999999998</v>
      </c>
      <c r="G112" s="58">
        <f t="shared" si="4"/>
        <v>405.57499999999999</v>
      </c>
      <c r="H112" s="58">
        <f t="shared" si="5"/>
        <v>3244.6</v>
      </c>
      <c r="I112" s="33"/>
      <c r="J112" s="33"/>
      <c r="K112" s="33"/>
    </row>
    <row r="113" spans="1:11" s="5" customFormat="1" ht="15.75" x14ac:dyDescent="0.25">
      <c r="A113" s="46" t="s">
        <v>873</v>
      </c>
      <c r="B113" s="78" t="s">
        <v>805</v>
      </c>
      <c r="C113" s="79" t="s">
        <v>804</v>
      </c>
      <c r="D113" s="80" t="s">
        <v>18</v>
      </c>
      <c r="E113" s="75">
        <v>8</v>
      </c>
      <c r="F113" s="58">
        <v>463.18</v>
      </c>
      <c r="G113" s="58">
        <f t="shared" si="4"/>
        <v>578.97500000000002</v>
      </c>
      <c r="H113" s="58">
        <f t="shared" si="5"/>
        <v>4631.8</v>
      </c>
      <c r="I113" s="33"/>
      <c r="J113" s="33"/>
      <c r="K113" s="33"/>
    </row>
    <row r="114" spans="1:11" s="5" customFormat="1" ht="31.5" x14ac:dyDescent="0.25">
      <c r="A114" s="46" t="s">
        <v>874</v>
      </c>
      <c r="B114" s="78" t="s">
        <v>673</v>
      </c>
      <c r="C114" s="79" t="s">
        <v>674</v>
      </c>
      <c r="D114" s="80" t="s">
        <v>27</v>
      </c>
      <c r="E114" s="75">
        <v>181.5</v>
      </c>
      <c r="F114" s="58">
        <v>97.09</v>
      </c>
      <c r="G114" s="58">
        <f t="shared" si="4"/>
        <v>121.36250000000001</v>
      </c>
      <c r="H114" s="58">
        <f t="shared" si="5"/>
        <v>22027.293750000001</v>
      </c>
      <c r="I114" s="33"/>
      <c r="J114" s="33"/>
      <c r="K114" s="33"/>
    </row>
    <row r="115" spans="1:11" ht="15.75" x14ac:dyDescent="0.25">
      <c r="A115" s="65"/>
      <c r="B115" s="65"/>
      <c r="C115" s="65"/>
      <c r="D115" s="65"/>
      <c r="E115" s="65"/>
      <c r="F115" s="67"/>
      <c r="G115" s="59" t="s">
        <v>199</v>
      </c>
      <c r="H115" s="58">
        <f>SUM(H87:H114)</f>
        <v>957278.48049999995</v>
      </c>
      <c r="I115" s="10"/>
      <c r="J115" s="10"/>
      <c r="K115" s="10"/>
    </row>
    <row r="116" spans="1:11" ht="15.75" x14ac:dyDescent="0.25">
      <c r="A116" s="64" t="s">
        <v>200</v>
      </c>
      <c r="B116" s="65"/>
      <c r="C116" s="66" t="s">
        <v>201</v>
      </c>
      <c r="D116" s="65"/>
      <c r="E116" s="65"/>
      <c r="F116" s="67"/>
      <c r="G116" s="58"/>
      <c r="H116" s="58"/>
      <c r="I116" s="10"/>
      <c r="J116" s="10"/>
      <c r="K116" s="10"/>
    </row>
    <row r="117" spans="1:11" ht="15.75" x14ac:dyDescent="0.25">
      <c r="A117" s="62" t="s">
        <v>202</v>
      </c>
      <c r="B117" s="81" t="s">
        <v>203</v>
      </c>
      <c r="C117" s="82" t="s">
        <v>204</v>
      </c>
      <c r="D117" s="62" t="s">
        <v>27</v>
      </c>
      <c r="E117" s="83">
        <v>40</v>
      </c>
      <c r="F117" s="84">
        <v>24.23</v>
      </c>
      <c r="G117" s="58">
        <f t="shared" si="4"/>
        <v>30.287500000000001</v>
      </c>
      <c r="H117" s="58">
        <f t="shared" si="5"/>
        <v>1211.5</v>
      </c>
      <c r="I117" s="34"/>
      <c r="J117" s="11"/>
      <c r="K117" s="12"/>
    </row>
    <row r="118" spans="1:11" ht="15.75" x14ac:dyDescent="0.25">
      <c r="A118" s="62" t="s">
        <v>205</v>
      </c>
      <c r="B118" s="81" t="s">
        <v>206</v>
      </c>
      <c r="C118" s="82" t="s">
        <v>207</v>
      </c>
      <c r="D118" s="62" t="s">
        <v>27</v>
      </c>
      <c r="E118" s="83">
        <v>40</v>
      </c>
      <c r="F118" s="85">
        <v>5.85</v>
      </c>
      <c r="G118" s="58">
        <f t="shared" si="4"/>
        <v>7.3125</v>
      </c>
      <c r="H118" s="58">
        <f t="shared" si="5"/>
        <v>292.5</v>
      </c>
      <c r="I118" s="35"/>
      <c r="J118" s="13"/>
      <c r="K118" s="14"/>
    </row>
    <row r="119" spans="1:11" ht="15.75" x14ac:dyDescent="0.25">
      <c r="A119" s="62" t="s">
        <v>208</v>
      </c>
      <c r="B119" s="81" t="s">
        <v>209</v>
      </c>
      <c r="C119" s="82" t="s">
        <v>210</v>
      </c>
      <c r="D119" s="62" t="s">
        <v>27</v>
      </c>
      <c r="E119" s="83">
        <v>40</v>
      </c>
      <c r="F119" s="84">
        <v>7.48</v>
      </c>
      <c r="G119" s="58">
        <f t="shared" si="4"/>
        <v>9.3500000000000014</v>
      </c>
      <c r="H119" s="58">
        <f t="shared" si="5"/>
        <v>374.00000000000006</v>
      </c>
      <c r="I119" s="34"/>
      <c r="J119" s="11"/>
      <c r="K119" s="12"/>
    </row>
    <row r="120" spans="1:11" s="5" customFormat="1" ht="15.75" x14ac:dyDescent="0.25">
      <c r="A120" s="62" t="s">
        <v>211</v>
      </c>
      <c r="B120" s="78" t="s">
        <v>212</v>
      </c>
      <c r="C120" s="79" t="s">
        <v>213</v>
      </c>
      <c r="D120" s="86" t="s">
        <v>18</v>
      </c>
      <c r="E120" s="87">
        <v>250</v>
      </c>
      <c r="F120" s="88">
        <v>72.91</v>
      </c>
      <c r="G120" s="58">
        <f t="shared" si="4"/>
        <v>91.137499999999989</v>
      </c>
      <c r="H120" s="58">
        <f t="shared" si="5"/>
        <v>22784.374999999996</v>
      </c>
      <c r="I120" s="36"/>
      <c r="J120" s="31"/>
      <c r="K120" s="32"/>
    </row>
    <row r="121" spans="1:11" ht="15.75" x14ac:dyDescent="0.25">
      <c r="A121" s="62" t="s">
        <v>214</v>
      </c>
      <c r="B121" s="81" t="s">
        <v>215</v>
      </c>
      <c r="C121" s="82" t="s">
        <v>216</v>
      </c>
      <c r="D121" s="62" t="s">
        <v>18</v>
      </c>
      <c r="E121" s="83">
        <v>100</v>
      </c>
      <c r="F121" s="84">
        <v>195.46</v>
      </c>
      <c r="G121" s="58">
        <f t="shared" si="4"/>
        <v>244.32500000000002</v>
      </c>
      <c r="H121" s="58">
        <f t="shared" si="5"/>
        <v>24432.5</v>
      </c>
      <c r="I121" s="34"/>
      <c r="J121" s="11"/>
      <c r="K121" s="12"/>
    </row>
    <row r="122" spans="1:11" ht="15.75" x14ac:dyDescent="0.25">
      <c r="A122" s="62" t="s">
        <v>217</v>
      </c>
      <c r="B122" s="81" t="s">
        <v>218</v>
      </c>
      <c r="C122" s="82" t="s">
        <v>219</v>
      </c>
      <c r="D122" s="62" t="s">
        <v>220</v>
      </c>
      <c r="E122" s="83">
        <v>200</v>
      </c>
      <c r="F122" s="85">
        <v>37.950000000000003</v>
      </c>
      <c r="G122" s="58">
        <f t="shared" si="4"/>
        <v>47.4375</v>
      </c>
      <c r="H122" s="58">
        <f t="shared" si="5"/>
        <v>9487.5</v>
      </c>
      <c r="I122" s="35"/>
      <c r="J122" s="13"/>
      <c r="K122" s="14"/>
    </row>
    <row r="123" spans="1:11" ht="15.75" x14ac:dyDescent="0.25">
      <c r="A123" s="62" t="s">
        <v>221</v>
      </c>
      <c r="B123" s="81" t="s">
        <v>222</v>
      </c>
      <c r="C123" s="82" t="s">
        <v>223</v>
      </c>
      <c r="D123" s="62" t="s">
        <v>18</v>
      </c>
      <c r="E123" s="83">
        <v>200</v>
      </c>
      <c r="F123" s="85">
        <v>80.47</v>
      </c>
      <c r="G123" s="58">
        <f t="shared" si="4"/>
        <v>100.58750000000001</v>
      </c>
      <c r="H123" s="58">
        <f t="shared" si="5"/>
        <v>20117.5</v>
      </c>
      <c r="I123" s="35"/>
      <c r="J123" s="13"/>
      <c r="K123" s="14"/>
    </row>
    <row r="124" spans="1:11" s="5" customFormat="1" ht="15.75" x14ac:dyDescent="0.25">
      <c r="A124" s="62" t="s">
        <v>224</v>
      </c>
      <c r="B124" s="78" t="s">
        <v>225</v>
      </c>
      <c r="C124" s="79" t="s">
        <v>226</v>
      </c>
      <c r="D124" s="86" t="s">
        <v>89</v>
      </c>
      <c r="E124" s="87">
        <v>10</v>
      </c>
      <c r="F124" s="89">
        <v>243.44</v>
      </c>
      <c r="G124" s="58">
        <f t="shared" si="4"/>
        <v>304.3</v>
      </c>
      <c r="H124" s="58">
        <f t="shared" si="5"/>
        <v>3043</v>
      </c>
      <c r="I124" s="37"/>
      <c r="J124" s="29"/>
      <c r="K124" s="30"/>
    </row>
    <row r="125" spans="1:11" ht="15.75" x14ac:dyDescent="0.25">
      <c r="A125" s="62" t="s">
        <v>227</v>
      </c>
      <c r="B125" s="81" t="s">
        <v>228</v>
      </c>
      <c r="C125" s="82" t="s">
        <v>229</v>
      </c>
      <c r="D125" s="62" t="s">
        <v>18</v>
      </c>
      <c r="E125" s="83">
        <v>50</v>
      </c>
      <c r="F125" s="85">
        <v>10.88</v>
      </c>
      <c r="G125" s="58">
        <f t="shared" si="4"/>
        <v>13.600000000000001</v>
      </c>
      <c r="H125" s="58">
        <f t="shared" si="5"/>
        <v>680.00000000000011</v>
      </c>
      <c r="I125" s="35"/>
      <c r="J125" s="13"/>
      <c r="K125" s="14"/>
    </row>
    <row r="126" spans="1:11" s="5" customFormat="1" ht="47.25" x14ac:dyDescent="0.25">
      <c r="A126" s="62" t="s">
        <v>230</v>
      </c>
      <c r="B126" s="78" t="s">
        <v>231</v>
      </c>
      <c r="C126" s="90" t="s">
        <v>714</v>
      </c>
      <c r="D126" s="91" t="s">
        <v>18</v>
      </c>
      <c r="E126" s="92">
        <v>300</v>
      </c>
      <c r="F126" s="93">
        <v>49.19</v>
      </c>
      <c r="G126" s="58">
        <f t="shared" si="4"/>
        <v>61.487499999999997</v>
      </c>
      <c r="H126" s="58">
        <f t="shared" si="5"/>
        <v>18446.25</v>
      </c>
      <c r="I126" s="38"/>
      <c r="J126" s="27"/>
      <c r="K126" s="28"/>
    </row>
    <row r="127" spans="1:11" s="5" customFormat="1" ht="47.25" x14ac:dyDescent="0.25">
      <c r="A127" s="62" t="s">
        <v>232</v>
      </c>
      <c r="B127" s="78" t="s">
        <v>233</v>
      </c>
      <c r="C127" s="90" t="s">
        <v>715</v>
      </c>
      <c r="D127" s="91" t="s">
        <v>18</v>
      </c>
      <c r="E127" s="92">
        <v>300</v>
      </c>
      <c r="F127" s="93">
        <v>85.78</v>
      </c>
      <c r="G127" s="58">
        <f t="shared" si="4"/>
        <v>107.22499999999999</v>
      </c>
      <c r="H127" s="58">
        <f t="shared" si="5"/>
        <v>32167.5</v>
      </c>
      <c r="I127" s="38"/>
      <c r="J127" s="27"/>
      <c r="K127" s="28"/>
    </row>
    <row r="128" spans="1:11" s="5" customFormat="1" ht="47.25" x14ac:dyDescent="0.25">
      <c r="A128" s="62" t="s">
        <v>234</v>
      </c>
      <c r="B128" s="78" t="s">
        <v>235</v>
      </c>
      <c r="C128" s="90" t="s">
        <v>716</v>
      </c>
      <c r="D128" s="91" t="s">
        <v>18</v>
      </c>
      <c r="E128" s="92">
        <v>300</v>
      </c>
      <c r="F128" s="93">
        <v>115.28</v>
      </c>
      <c r="G128" s="58">
        <f t="shared" si="4"/>
        <v>144.1</v>
      </c>
      <c r="H128" s="58">
        <f t="shared" si="5"/>
        <v>43230</v>
      </c>
      <c r="I128" s="38"/>
      <c r="J128" s="27"/>
      <c r="K128" s="28"/>
    </row>
    <row r="129" spans="1:11" ht="15.75" x14ac:dyDescent="0.25">
      <c r="A129" s="62" t="s">
        <v>236</v>
      </c>
      <c r="B129" s="81" t="s">
        <v>237</v>
      </c>
      <c r="C129" s="82" t="s">
        <v>238</v>
      </c>
      <c r="D129" s="62" t="s">
        <v>18</v>
      </c>
      <c r="E129" s="83">
        <v>100</v>
      </c>
      <c r="F129" s="85">
        <v>22.34</v>
      </c>
      <c r="G129" s="58">
        <f t="shared" si="4"/>
        <v>27.925000000000001</v>
      </c>
      <c r="H129" s="58">
        <f t="shared" si="5"/>
        <v>2792.5</v>
      </c>
      <c r="I129" s="35"/>
      <c r="J129" s="13"/>
      <c r="K129" s="14"/>
    </row>
    <row r="130" spans="1:11" ht="15.75" x14ac:dyDescent="0.25">
      <c r="A130" s="62" t="s">
        <v>239</v>
      </c>
      <c r="B130" s="81" t="s">
        <v>240</v>
      </c>
      <c r="C130" s="82" t="s">
        <v>241</v>
      </c>
      <c r="D130" s="62" t="s">
        <v>18</v>
      </c>
      <c r="E130" s="83">
        <v>80</v>
      </c>
      <c r="F130" s="85">
        <v>54.48</v>
      </c>
      <c r="G130" s="58">
        <f t="shared" si="4"/>
        <v>68.099999999999994</v>
      </c>
      <c r="H130" s="58">
        <f t="shared" si="5"/>
        <v>5448</v>
      </c>
      <c r="I130" s="35"/>
      <c r="J130" s="13"/>
      <c r="K130" s="14"/>
    </row>
    <row r="131" spans="1:11" ht="15.75" x14ac:dyDescent="0.25">
      <c r="A131" s="62" t="s">
        <v>242</v>
      </c>
      <c r="B131" s="81" t="s">
        <v>243</v>
      </c>
      <c r="C131" s="82" t="s">
        <v>244</v>
      </c>
      <c r="D131" s="62" t="s">
        <v>18</v>
      </c>
      <c r="E131" s="83">
        <v>100</v>
      </c>
      <c r="F131" s="85">
        <v>19.5</v>
      </c>
      <c r="G131" s="58">
        <f t="shared" si="4"/>
        <v>24.375</v>
      </c>
      <c r="H131" s="58">
        <f t="shared" si="5"/>
        <v>2437.5</v>
      </c>
      <c r="I131" s="35"/>
      <c r="J131" s="13"/>
      <c r="K131" s="14"/>
    </row>
    <row r="132" spans="1:11" ht="15.75" x14ac:dyDescent="0.25">
      <c r="A132" s="62" t="s">
        <v>245</v>
      </c>
      <c r="B132" s="81" t="s">
        <v>246</v>
      </c>
      <c r="C132" s="82" t="s">
        <v>247</v>
      </c>
      <c r="D132" s="62" t="s">
        <v>18</v>
      </c>
      <c r="E132" s="83">
        <v>80</v>
      </c>
      <c r="F132" s="85">
        <v>40.6</v>
      </c>
      <c r="G132" s="58">
        <f t="shared" si="4"/>
        <v>50.75</v>
      </c>
      <c r="H132" s="58">
        <f t="shared" si="5"/>
        <v>4060</v>
      </c>
      <c r="I132" s="35"/>
      <c r="J132" s="13"/>
      <c r="K132" s="14"/>
    </row>
    <row r="133" spans="1:11" s="4" customFormat="1" ht="15.75" x14ac:dyDescent="0.25">
      <c r="A133" s="62" t="s">
        <v>248</v>
      </c>
      <c r="B133" s="78" t="s">
        <v>249</v>
      </c>
      <c r="C133" s="79" t="s">
        <v>250</v>
      </c>
      <c r="D133" s="86" t="s">
        <v>18</v>
      </c>
      <c r="E133" s="87">
        <v>500</v>
      </c>
      <c r="F133" s="89">
        <v>17.170000000000002</v>
      </c>
      <c r="G133" s="58">
        <f t="shared" si="4"/>
        <v>21.462500000000002</v>
      </c>
      <c r="H133" s="58">
        <f t="shared" si="5"/>
        <v>10731.250000000002</v>
      </c>
      <c r="I133" s="35"/>
      <c r="J133" s="13"/>
      <c r="K133" s="14"/>
    </row>
    <row r="134" spans="1:11" s="4" customFormat="1" ht="15.75" x14ac:dyDescent="0.25">
      <c r="A134" s="62" t="s">
        <v>251</v>
      </c>
      <c r="B134" s="78" t="s">
        <v>252</v>
      </c>
      <c r="C134" s="79" t="s">
        <v>253</v>
      </c>
      <c r="D134" s="86" t="s">
        <v>18</v>
      </c>
      <c r="E134" s="87">
        <v>200</v>
      </c>
      <c r="F134" s="89">
        <v>31.71</v>
      </c>
      <c r="G134" s="58">
        <f t="shared" si="4"/>
        <v>39.637500000000003</v>
      </c>
      <c r="H134" s="58">
        <f t="shared" si="5"/>
        <v>7927.5000000000009</v>
      </c>
      <c r="I134" s="35"/>
      <c r="J134" s="13"/>
      <c r="K134" s="14"/>
    </row>
    <row r="135" spans="1:11" s="4" customFormat="1" ht="47.25" x14ac:dyDescent="0.25">
      <c r="A135" s="62" t="s">
        <v>254</v>
      </c>
      <c r="B135" s="78" t="s">
        <v>255</v>
      </c>
      <c r="C135" s="90" t="s">
        <v>717</v>
      </c>
      <c r="D135" s="91" t="s">
        <v>18</v>
      </c>
      <c r="E135" s="92">
        <v>150</v>
      </c>
      <c r="F135" s="93">
        <v>103.37</v>
      </c>
      <c r="G135" s="58">
        <f t="shared" si="4"/>
        <v>129.21250000000001</v>
      </c>
      <c r="H135" s="58">
        <f t="shared" si="5"/>
        <v>19381.875</v>
      </c>
      <c r="I135" s="39"/>
      <c r="J135" s="15"/>
      <c r="K135" s="16"/>
    </row>
    <row r="136" spans="1:11" s="4" customFormat="1" ht="31.5" x14ac:dyDescent="0.25">
      <c r="A136" s="62" t="s">
        <v>256</v>
      </c>
      <c r="B136" s="94" t="s">
        <v>257</v>
      </c>
      <c r="C136" s="95" t="s">
        <v>258</v>
      </c>
      <c r="D136" s="91" t="s">
        <v>27</v>
      </c>
      <c r="E136" s="92">
        <v>100</v>
      </c>
      <c r="F136" s="93">
        <v>93.07</v>
      </c>
      <c r="G136" s="58">
        <f t="shared" si="4"/>
        <v>116.33749999999999</v>
      </c>
      <c r="H136" s="58">
        <f t="shared" si="5"/>
        <v>11633.75</v>
      </c>
      <c r="I136" s="39"/>
      <c r="J136" s="15"/>
      <c r="K136" s="16"/>
    </row>
    <row r="137" spans="1:11" s="4" customFormat="1" ht="15.75" x14ac:dyDescent="0.25">
      <c r="A137" s="62" t="s">
        <v>259</v>
      </c>
      <c r="B137" s="78" t="s">
        <v>260</v>
      </c>
      <c r="C137" s="79" t="s">
        <v>261</v>
      </c>
      <c r="D137" s="86" t="s">
        <v>18</v>
      </c>
      <c r="E137" s="87">
        <v>200</v>
      </c>
      <c r="F137" s="89">
        <v>62.28</v>
      </c>
      <c r="G137" s="58">
        <f t="shared" si="4"/>
        <v>77.849999999999994</v>
      </c>
      <c r="H137" s="58">
        <f t="shared" si="5"/>
        <v>15569.999999999998</v>
      </c>
      <c r="I137" s="35"/>
      <c r="J137" s="13"/>
      <c r="K137" s="14"/>
    </row>
    <row r="138" spans="1:11" s="5" customFormat="1" ht="15.75" x14ac:dyDescent="0.25">
      <c r="A138" s="62" t="s">
        <v>262</v>
      </c>
      <c r="B138" s="78" t="s">
        <v>263</v>
      </c>
      <c r="C138" s="79" t="s">
        <v>264</v>
      </c>
      <c r="D138" s="86" t="s">
        <v>27</v>
      </c>
      <c r="E138" s="87">
        <v>100</v>
      </c>
      <c r="F138" s="89">
        <v>34.28</v>
      </c>
      <c r="G138" s="58">
        <f t="shared" si="4"/>
        <v>42.85</v>
      </c>
      <c r="H138" s="58">
        <f t="shared" si="5"/>
        <v>4285</v>
      </c>
      <c r="I138" s="35"/>
      <c r="J138" s="13"/>
      <c r="K138" s="14"/>
    </row>
    <row r="139" spans="1:11" s="5" customFormat="1" ht="31.5" x14ac:dyDescent="0.25">
      <c r="A139" s="62" t="s">
        <v>654</v>
      </c>
      <c r="B139" s="78" t="s">
        <v>645</v>
      </c>
      <c r="C139" s="79" t="s">
        <v>646</v>
      </c>
      <c r="D139" s="86" t="s">
        <v>27</v>
      </c>
      <c r="E139" s="87">
        <v>369.4</v>
      </c>
      <c r="F139" s="89">
        <v>183.05</v>
      </c>
      <c r="G139" s="58">
        <f t="shared" si="4"/>
        <v>228.8125</v>
      </c>
      <c r="H139" s="58">
        <f t="shared" si="5"/>
        <v>84523.337499999994</v>
      </c>
      <c r="I139" s="35"/>
      <c r="J139" s="13"/>
      <c r="K139" s="14"/>
    </row>
    <row r="140" spans="1:11" s="5" customFormat="1" ht="31.5" x14ac:dyDescent="0.25">
      <c r="A140" s="62" t="s">
        <v>655</v>
      </c>
      <c r="B140" s="78" t="s">
        <v>651</v>
      </c>
      <c r="C140" s="79" t="s">
        <v>652</v>
      </c>
      <c r="D140" s="80" t="s">
        <v>27</v>
      </c>
      <c r="E140" s="87">
        <v>72.400000000000006</v>
      </c>
      <c r="F140" s="89">
        <v>55.55</v>
      </c>
      <c r="G140" s="58">
        <f t="shared" si="4"/>
        <v>69.4375</v>
      </c>
      <c r="H140" s="58">
        <f t="shared" si="5"/>
        <v>5027.2750000000005</v>
      </c>
      <c r="I140" s="35"/>
      <c r="J140" s="13"/>
      <c r="K140" s="14"/>
    </row>
    <row r="141" spans="1:11" s="5" customFormat="1" ht="78.75" x14ac:dyDescent="0.25">
      <c r="A141" s="62" t="s">
        <v>658</v>
      </c>
      <c r="B141" s="78" t="s">
        <v>656</v>
      </c>
      <c r="C141" s="79" t="s">
        <v>657</v>
      </c>
      <c r="D141" s="96" t="s">
        <v>18</v>
      </c>
      <c r="E141" s="87">
        <v>487</v>
      </c>
      <c r="F141" s="89">
        <v>246.47</v>
      </c>
      <c r="G141" s="58">
        <f t="shared" si="4"/>
        <v>308.08749999999998</v>
      </c>
      <c r="H141" s="58">
        <f t="shared" si="5"/>
        <v>150038.61249999999</v>
      </c>
      <c r="I141" s="37"/>
      <c r="J141" s="29"/>
      <c r="K141" s="30"/>
    </row>
    <row r="142" spans="1:11" s="5" customFormat="1" ht="31.5" x14ac:dyDescent="0.25">
      <c r="A142" s="62" t="s">
        <v>821</v>
      </c>
      <c r="B142" s="78" t="s">
        <v>634</v>
      </c>
      <c r="C142" s="79" t="s">
        <v>635</v>
      </c>
      <c r="D142" s="96" t="s">
        <v>653</v>
      </c>
      <c r="E142" s="87">
        <v>448</v>
      </c>
      <c r="F142" s="89">
        <v>18.579999999999998</v>
      </c>
      <c r="G142" s="58">
        <f t="shared" si="4"/>
        <v>23.224999999999998</v>
      </c>
      <c r="H142" s="58">
        <f t="shared" si="5"/>
        <v>10404.799999999999</v>
      </c>
      <c r="I142" s="37"/>
      <c r="J142" s="29"/>
      <c r="K142" s="30"/>
    </row>
    <row r="143" spans="1:11" s="5" customFormat="1" ht="47.25" x14ac:dyDescent="0.25">
      <c r="A143" s="62" t="s">
        <v>822</v>
      </c>
      <c r="B143" s="57" t="s">
        <v>642</v>
      </c>
      <c r="C143" s="74" t="s">
        <v>718</v>
      </c>
      <c r="D143" s="57" t="s">
        <v>18</v>
      </c>
      <c r="E143" s="75">
        <v>687</v>
      </c>
      <c r="F143" s="58">
        <v>233.47</v>
      </c>
      <c r="G143" s="58">
        <f t="shared" si="4"/>
        <v>291.83749999999998</v>
      </c>
      <c r="H143" s="58">
        <f t="shared" si="5"/>
        <v>200492.36249999999</v>
      </c>
      <c r="I143" s="33"/>
      <c r="J143" s="33"/>
      <c r="K143" s="33"/>
    </row>
    <row r="144" spans="1:11" s="5" customFormat="1" ht="31.5" x14ac:dyDescent="0.25">
      <c r="A144" s="62" t="s">
        <v>823</v>
      </c>
      <c r="B144" s="78" t="s">
        <v>666</v>
      </c>
      <c r="C144" s="79" t="s">
        <v>667</v>
      </c>
      <c r="D144" s="97" t="s">
        <v>27</v>
      </c>
      <c r="E144" s="75">
        <v>30</v>
      </c>
      <c r="F144" s="58">
        <v>94.21</v>
      </c>
      <c r="G144" s="58">
        <f t="shared" si="4"/>
        <v>117.76249999999999</v>
      </c>
      <c r="H144" s="58">
        <f t="shared" si="5"/>
        <v>3532.8749999999995</v>
      </c>
      <c r="I144" s="33"/>
      <c r="J144" s="33"/>
      <c r="K144" s="33"/>
    </row>
    <row r="145" spans="1:11" s="5" customFormat="1" ht="15.75" x14ac:dyDescent="0.25">
      <c r="A145" s="62" t="s">
        <v>824</v>
      </c>
      <c r="B145" s="78" t="s">
        <v>684</v>
      </c>
      <c r="C145" s="79" t="s">
        <v>685</v>
      </c>
      <c r="D145" s="80" t="s">
        <v>27</v>
      </c>
      <c r="E145" s="75">
        <v>30.75</v>
      </c>
      <c r="F145" s="58">
        <v>117.89</v>
      </c>
      <c r="G145" s="58">
        <f t="shared" si="4"/>
        <v>147.36250000000001</v>
      </c>
      <c r="H145" s="58">
        <f t="shared" si="5"/>
        <v>4531.3968750000004</v>
      </c>
      <c r="I145" s="33"/>
      <c r="J145" s="33"/>
      <c r="K145" s="33"/>
    </row>
    <row r="146" spans="1:11" s="5" customFormat="1" ht="63" x14ac:dyDescent="0.25">
      <c r="A146" s="62" t="s">
        <v>825</v>
      </c>
      <c r="B146" s="78" t="s">
        <v>690</v>
      </c>
      <c r="C146" s="79" t="s">
        <v>719</v>
      </c>
      <c r="D146" s="80" t="s">
        <v>670</v>
      </c>
      <c r="E146" s="75">
        <v>326.14</v>
      </c>
      <c r="F146" s="58">
        <v>14.65</v>
      </c>
      <c r="G146" s="58">
        <f t="shared" si="4"/>
        <v>18.3125</v>
      </c>
      <c r="H146" s="58">
        <f t="shared" si="5"/>
        <v>5972.4387499999993</v>
      </c>
      <c r="I146" s="33"/>
      <c r="J146" s="33"/>
      <c r="K146" s="33"/>
    </row>
    <row r="147" spans="1:11" s="5" customFormat="1" ht="15.75" x14ac:dyDescent="0.25">
      <c r="A147" s="62" t="s">
        <v>826</v>
      </c>
      <c r="B147" s="78" t="s">
        <v>807</v>
      </c>
      <c r="C147" s="79" t="s">
        <v>806</v>
      </c>
      <c r="D147" s="80" t="s">
        <v>18</v>
      </c>
      <c r="E147" s="75">
        <v>500</v>
      </c>
      <c r="F147" s="58">
        <v>2.69</v>
      </c>
      <c r="G147" s="58">
        <f t="shared" si="4"/>
        <v>3.3624999999999998</v>
      </c>
      <c r="H147" s="58">
        <f t="shared" si="5"/>
        <v>1681.25</v>
      </c>
      <c r="I147" s="33"/>
      <c r="J147" s="33"/>
      <c r="K147" s="33"/>
    </row>
    <row r="148" spans="1:11" ht="15.75" x14ac:dyDescent="0.25">
      <c r="A148" s="65"/>
      <c r="B148" s="65"/>
      <c r="C148" s="65"/>
      <c r="D148" s="65"/>
      <c r="E148" s="59"/>
      <c r="F148" s="98"/>
      <c r="G148" s="59" t="s">
        <v>199</v>
      </c>
      <c r="H148" s="58">
        <f>SUM(H117:H147)</f>
        <v>726738.3481249999</v>
      </c>
      <c r="I148" s="7"/>
      <c r="J148" s="17"/>
      <c r="K148" s="18"/>
    </row>
    <row r="149" spans="1:11" ht="15.75" x14ac:dyDescent="0.25">
      <c r="A149" s="65"/>
      <c r="B149" s="65"/>
      <c r="C149" s="65"/>
      <c r="D149" s="65"/>
      <c r="E149" s="65"/>
      <c r="F149" s="98"/>
      <c r="G149" s="58"/>
      <c r="H149" s="58"/>
      <c r="I149" s="7"/>
      <c r="J149" s="7"/>
      <c r="K149" s="7"/>
    </row>
    <row r="150" spans="1:11" ht="15.75" x14ac:dyDescent="0.25">
      <c r="A150" s="64" t="s">
        <v>265</v>
      </c>
      <c r="B150" s="65"/>
      <c r="C150" s="66" t="s">
        <v>266</v>
      </c>
      <c r="D150" s="65"/>
      <c r="E150" s="65"/>
      <c r="F150" s="98"/>
      <c r="G150" s="58"/>
      <c r="H150" s="58"/>
      <c r="I150" s="7"/>
      <c r="J150" s="7"/>
      <c r="K150" s="7"/>
    </row>
    <row r="151" spans="1:11" ht="47.25" x14ac:dyDescent="0.25">
      <c r="A151" s="62" t="s">
        <v>267</v>
      </c>
      <c r="B151" s="81" t="s">
        <v>268</v>
      </c>
      <c r="C151" s="99" t="s">
        <v>720</v>
      </c>
      <c r="D151" s="62" t="s">
        <v>18</v>
      </c>
      <c r="E151" s="100">
        <v>50</v>
      </c>
      <c r="F151" s="101">
        <v>25.87</v>
      </c>
      <c r="G151" s="58">
        <f t="shared" si="4"/>
        <v>32.337499999999999</v>
      </c>
      <c r="H151" s="58">
        <f t="shared" si="5"/>
        <v>1616.875</v>
      </c>
      <c r="I151" s="40"/>
      <c r="J151" s="19"/>
      <c r="K151" s="20"/>
    </row>
    <row r="152" spans="1:11" ht="47.25" x14ac:dyDescent="0.25">
      <c r="A152" s="62" t="s">
        <v>269</v>
      </c>
      <c r="B152" s="102" t="s">
        <v>270</v>
      </c>
      <c r="C152" s="99" t="s">
        <v>721</v>
      </c>
      <c r="D152" s="62" t="s">
        <v>18</v>
      </c>
      <c r="E152" s="103">
        <v>200</v>
      </c>
      <c r="F152" s="101">
        <v>57.65</v>
      </c>
      <c r="G152" s="58">
        <f t="shared" si="4"/>
        <v>72.0625</v>
      </c>
      <c r="H152" s="58">
        <f t="shared" si="5"/>
        <v>14412.5</v>
      </c>
      <c r="I152" s="40"/>
      <c r="J152" s="19"/>
      <c r="K152" s="20"/>
    </row>
    <row r="153" spans="1:11" ht="15.75" x14ac:dyDescent="0.25">
      <c r="A153" s="62" t="s">
        <v>271</v>
      </c>
      <c r="B153" s="81" t="s">
        <v>273</v>
      </c>
      <c r="C153" s="82" t="s">
        <v>274</v>
      </c>
      <c r="D153" s="62" t="s">
        <v>18</v>
      </c>
      <c r="E153" s="83">
        <v>200</v>
      </c>
      <c r="F153" s="85">
        <v>7.2</v>
      </c>
      <c r="G153" s="58">
        <f t="shared" si="4"/>
        <v>9</v>
      </c>
      <c r="H153" s="58">
        <f t="shared" si="5"/>
        <v>1800</v>
      </c>
      <c r="I153" s="41"/>
      <c r="J153" s="21"/>
      <c r="K153" s="22"/>
    </row>
    <row r="154" spans="1:11" ht="31.5" x14ac:dyDescent="0.25">
      <c r="A154" s="62" t="s">
        <v>272</v>
      </c>
      <c r="B154" s="81" t="s">
        <v>276</v>
      </c>
      <c r="C154" s="82" t="s">
        <v>277</v>
      </c>
      <c r="D154" s="62" t="s">
        <v>18</v>
      </c>
      <c r="E154" s="83">
        <v>250</v>
      </c>
      <c r="F154" s="85">
        <v>8.52</v>
      </c>
      <c r="G154" s="58">
        <f t="shared" si="4"/>
        <v>10.649999999999999</v>
      </c>
      <c r="H154" s="58">
        <f t="shared" si="5"/>
        <v>2662.4999999999995</v>
      </c>
      <c r="I154" s="41"/>
      <c r="J154" s="21"/>
      <c r="K154" s="22"/>
    </row>
    <row r="155" spans="1:11" ht="31.5" x14ac:dyDescent="0.25">
      <c r="A155" s="62" t="s">
        <v>275</v>
      </c>
      <c r="B155" s="81" t="s">
        <v>279</v>
      </c>
      <c r="C155" s="82" t="s">
        <v>280</v>
      </c>
      <c r="D155" s="62" t="s">
        <v>18</v>
      </c>
      <c r="E155" s="83">
        <v>100</v>
      </c>
      <c r="F155" s="85">
        <v>9.93</v>
      </c>
      <c r="G155" s="58">
        <f t="shared" si="4"/>
        <v>12.4125</v>
      </c>
      <c r="H155" s="58">
        <f t="shared" si="5"/>
        <v>1241.25</v>
      </c>
      <c r="I155" s="41"/>
      <c r="J155" s="21"/>
      <c r="K155" s="22"/>
    </row>
    <row r="156" spans="1:11" ht="31.5" x14ac:dyDescent="0.25">
      <c r="A156" s="62" t="s">
        <v>278</v>
      </c>
      <c r="B156" s="81" t="s">
        <v>282</v>
      </c>
      <c r="C156" s="104" t="s">
        <v>283</v>
      </c>
      <c r="D156" s="62" t="s">
        <v>18</v>
      </c>
      <c r="E156" s="103">
        <v>600</v>
      </c>
      <c r="F156" s="101">
        <v>27.23</v>
      </c>
      <c r="G156" s="58">
        <f t="shared" si="4"/>
        <v>34.037500000000001</v>
      </c>
      <c r="H156" s="58">
        <f t="shared" si="5"/>
        <v>20422.5</v>
      </c>
      <c r="I156" s="40"/>
      <c r="J156" s="19"/>
      <c r="K156" s="20"/>
    </row>
    <row r="157" spans="1:11" ht="47.25" x14ac:dyDescent="0.25">
      <c r="A157" s="62" t="s">
        <v>281</v>
      </c>
      <c r="B157" s="81" t="s">
        <v>284</v>
      </c>
      <c r="C157" s="99" t="s">
        <v>722</v>
      </c>
      <c r="D157" s="62" t="s">
        <v>27</v>
      </c>
      <c r="E157" s="100">
        <v>100</v>
      </c>
      <c r="F157" s="101">
        <v>13.73</v>
      </c>
      <c r="G157" s="58">
        <f t="shared" si="4"/>
        <v>17.162500000000001</v>
      </c>
      <c r="H157" s="58">
        <f t="shared" si="5"/>
        <v>1716.2500000000002</v>
      </c>
      <c r="I157" s="40"/>
      <c r="J157" s="19"/>
      <c r="K157" s="20"/>
    </row>
    <row r="158" spans="1:11" ht="15.75" x14ac:dyDescent="0.25">
      <c r="A158" s="65"/>
      <c r="B158" s="65"/>
      <c r="C158" s="65"/>
      <c r="D158" s="65"/>
      <c r="E158" s="59"/>
      <c r="F158" s="98"/>
      <c r="G158" s="59" t="s">
        <v>199</v>
      </c>
      <c r="H158" s="58">
        <f>SUM(H151:H157)</f>
        <v>43871.875</v>
      </c>
      <c r="I158" s="7"/>
      <c r="J158" s="17"/>
      <c r="K158" s="18"/>
    </row>
    <row r="159" spans="1:11" ht="15.75" x14ac:dyDescent="0.25">
      <c r="A159" s="64" t="s">
        <v>285</v>
      </c>
      <c r="B159" s="65"/>
      <c r="C159" s="66" t="s">
        <v>286</v>
      </c>
      <c r="D159" s="65"/>
      <c r="E159" s="65"/>
      <c r="F159" s="98"/>
      <c r="G159" s="58"/>
      <c r="H159" s="58"/>
      <c r="I159" s="7"/>
      <c r="J159" s="7"/>
      <c r="K159" s="7"/>
    </row>
    <row r="160" spans="1:11" ht="15.75" x14ac:dyDescent="0.25">
      <c r="A160" s="62" t="s">
        <v>287</v>
      </c>
      <c r="B160" s="102" t="s">
        <v>288</v>
      </c>
      <c r="C160" s="82" t="s">
        <v>289</v>
      </c>
      <c r="D160" s="62" t="s">
        <v>18</v>
      </c>
      <c r="E160" s="83">
        <v>100</v>
      </c>
      <c r="F160" s="85">
        <v>36.32</v>
      </c>
      <c r="G160" s="58">
        <f t="shared" si="4"/>
        <v>45.4</v>
      </c>
      <c r="H160" s="58">
        <f t="shared" si="5"/>
        <v>4540</v>
      </c>
      <c r="I160" s="41"/>
      <c r="J160" s="21"/>
      <c r="K160" s="22"/>
    </row>
    <row r="161" spans="1:11" ht="15.75" x14ac:dyDescent="0.25">
      <c r="A161" s="62" t="s">
        <v>290</v>
      </c>
      <c r="B161" s="102" t="s">
        <v>291</v>
      </c>
      <c r="C161" s="82" t="s">
        <v>292</v>
      </c>
      <c r="D161" s="62" t="s">
        <v>18</v>
      </c>
      <c r="E161" s="83">
        <v>100</v>
      </c>
      <c r="F161" s="85">
        <v>42.19</v>
      </c>
      <c r="G161" s="58">
        <f t="shared" si="4"/>
        <v>52.737499999999997</v>
      </c>
      <c r="H161" s="58">
        <f t="shared" si="5"/>
        <v>5273.75</v>
      </c>
      <c r="I161" s="41"/>
      <c r="J161" s="21"/>
      <c r="K161" s="22"/>
    </row>
    <row r="162" spans="1:11" ht="15.75" x14ac:dyDescent="0.25">
      <c r="A162" s="62" t="s">
        <v>293</v>
      </c>
      <c r="B162" s="102" t="s">
        <v>617</v>
      </c>
      <c r="C162" s="82" t="s">
        <v>616</v>
      </c>
      <c r="D162" s="62" t="s">
        <v>18</v>
      </c>
      <c r="E162" s="83">
        <v>150</v>
      </c>
      <c r="F162" s="85">
        <v>35.450000000000003</v>
      </c>
      <c r="G162" s="58">
        <f t="shared" si="4"/>
        <v>44.3125</v>
      </c>
      <c r="H162" s="58">
        <f t="shared" si="5"/>
        <v>6646.875</v>
      </c>
      <c r="I162" s="41"/>
      <c r="J162" s="21"/>
      <c r="K162" s="22"/>
    </row>
    <row r="163" spans="1:11" ht="31.5" x14ac:dyDescent="0.25">
      <c r="A163" s="62" t="s">
        <v>294</v>
      </c>
      <c r="B163" s="81" t="s">
        <v>295</v>
      </c>
      <c r="C163" s="104" t="s">
        <v>296</v>
      </c>
      <c r="D163" s="105" t="s">
        <v>18</v>
      </c>
      <c r="E163" s="100">
        <v>100</v>
      </c>
      <c r="F163" s="101">
        <v>128.38</v>
      </c>
      <c r="G163" s="58">
        <f t="shared" si="4"/>
        <v>160.47499999999999</v>
      </c>
      <c r="H163" s="58">
        <f t="shared" si="5"/>
        <v>16047.5</v>
      </c>
      <c r="I163" s="40"/>
      <c r="J163" s="19"/>
      <c r="K163" s="20"/>
    </row>
    <row r="164" spans="1:11" ht="31.5" x14ac:dyDescent="0.25">
      <c r="A164" s="62" t="s">
        <v>297</v>
      </c>
      <c r="B164" s="81" t="s">
        <v>299</v>
      </c>
      <c r="C164" s="104" t="s">
        <v>300</v>
      </c>
      <c r="D164" s="105" t="s">
        <v>18</v>
      </c>
      <c r="E164" s="100">
        <v>50</v>
      </c>
      <c r="F164" s="101">
        <v>3.2</v>
      </c>
      <c r="G164" s="58">
        <f t="shared" si="4"/>
        <v>4</v>
      </c>
      <c r="H164" s="58">
        <f t="shared" si="5"/>
        <v>200</v>
      </c>
      <c r="I164" s="40"/>
      <c r="J164" s="19"/>
      <c r="K164" s="20"/>
    </row>
    <row r="165" spans="1:11" ht="15.75" x14ac:dyDescent="0.25">
      <c r="A165" s="62" t="s">
        <v>298</v>
      </c>
      <c r="B165" s="81" t="s">
        <v>302</v>
      </c>
      <c r="C165" s="82" t="s">
        <v>303</v>
      </c>
      <c r="D165" s="62" t="s">
        <v>18</v>
      </c>
      <c r="E165" s="83">
        <v>100</v>
      </c>
      <c r="F165" s="85">
        <v>12.01</v>
      </c>
      <c r="G165" s="58">
        <f t="shared" si="4"/>
        <v>15.012499999999999</v>
      </c>
      <c r="H165" s="58">
        <f t="shared" si="5"/>
        <v>1501.25</v>
      </c>
      <c r="I165" s="41"/>
      <c r="J165" s="21"/>
      <c r="K165" s="22"/>
    </row>
    <row r="166" spans="1:11" ht="15.75" x14ac:dyDescent="0.25">
      <c r="A166" s="62" t="s">
        <v>301</v>
      </c>
      <c r="B166" s="81" t="s">
        <v>305</v>
      </c>
      <c r="C166" s="82" t="s">
        <v>306</v>
      </c>
      <c r="D166" s="62" t="s">
        <v>18</v>
      </c>
      <c r="E166" s="83">
        <v>120</v>
      </c>
      <c r="F166" s="85">
        <v>45.81</v>
      </c>
      <c r="G166" s="58">
        <f t="shared" si="4"/>
        <v>57.262500000000003</v>
      </c>
      <c r="H166" s="58">
        <f t="shared" si="5"/>
        <v>6871.5</v>
      </c>
      <c r="I166" s="41"/>
      <c r="J166" s="21"/>
      <c r="K166" s="22"/>
    </row>
    <row r="167" spans="1:11" ht="31.5" x14ac:dyDescent="0.25">
      <c r="A167" s="62" t="s">
        <v>304</v>
      </c>
      <c r="B167" s="81" t="s">
        <v>619</v>
      </c>
      <c r="C167" s="82" t="s">
        <v>618</v>
      </c>
      <c r="D167" s="105" t="s">
        <v>105</v>
      </c>
      <c r="E167" s="100">
        <v>70</v>
      </c>
      <c r="F167" s="101">
        <v>74.34</v>
      </c>
      <c r="G167" s="58">
        <f t="shared" si="4"/>
        <v>92.925000000000011</v>
      </c>
      <c r="H167" s="58">
        <f t="shared" si="5"/>
        <v>6504.7500000000009</v>
      </c>
      <c r="I167" s="40"/>
      <c r="J167" s="19"/>
      <c r="K167" s="20"/>
    </row>
    <row r="168" spans="1:11" ht="15.75" x14ac:dyDescent="0.25">
      <c r="A168" s="62" t="s">
        <v>307</v>
      </c>
      <c r="B168" s="81" t="s">
        <v>787</v>
      </c>
      <c r="C168" s="82" t="s">
        <v>786</v>
      </c>
      <c r="D168" s="105" t="s">
        <v>18</v>
      </c>
      <c r="E168" s="100">
        <v>100</v>
      </c>
      <c r="F168" s="101">
        <v>262.79000000000002</v>
      </c>
      <c r="G168" s="58">
        <f t="shared" si="4"/>
        <v>328.48750000000001</v>
      </c>
      <c r="H168" s="58">
        <f t="shared" si="5"/>
        <v>32848.75</v>
      </c>
      <c r="I168" s="40"/>
      <c r="J168" s="19"/>
      <c r="K168" s="20"/>
    </row>
    <row r="169" spans="1:11" ht="47.25" x14ac:dyDescent="0.25">
      <c r="A169" s="62" t="s">
        <v>308</v>
      </c>
      <c r="B169" s="81" t="s">
        <v>309</v>
      </c>
      <c r="C169" s="99" t="s">
        <v>723</v>
      </c>
      <c r="D169" s="105" t="s">
        <v>105</v>
      </c>
      <c r="E169" s="100">
        <v>115</v>
      </c>
      <c r="F169" s="101">
        <v>275.08</v>
      </c>
      <c r="G169" s="58">
        <f t="shared" si="4"/>
        <v>343.84999999999997</v>
      </c>
      <c r="H169" s="58">
        <f t="shared" si="5"/>
        <v>39542.749999999993</v>
      </c>
      <c r="I169" s="40"/>
      <c r="J169" s="19"/>
      <c r="K169" s="20"/>
    </row>
    <row r="170" spans="1:11" ht="15.75" x14ac:dyDescent="0.25">
      <c r="A170" s="62" t="s">
        <v>310</v>
      </c>
      <c r="B170" s="81" t="s">
        <v>311</v>
      </c>
      <c r="C170" s="82" t="s">
        <v>312</v>
      </c>
      <c r="D170" s="62" t="s">
        <v>105</v>
      </c>
      <c r="E170" s="83">
        <v>100</v>
      </c>
      <c r="F170" s="85">
        <v>30.6</v>
      </c>
      <c r="G170" s="58">
        <f t="shared" si="4"/>
        <v>38.25</v>
      </c>
      <c r="H170" s="58">
        <f t="shared" si="5"/>
        <v>3825</v>
      </c>
      <c r="I170" s="41"/>
      <c r="J170" s="21"/>
      <c r="K170" s="22"/>
    </row>
    <row r="171" spans="1:11" ht="15.75" x14ac:dyDescent="0.25">
      <c r="A171" s="62" t="s">
        <v>788</v>
      </c>
      <c r="B171" s="81" t="s">
        <v>313</v>
      </c>
      <c r="C171" s="82" t="s">
        <v>314</v>
      </c>
      <c r="D171" s="62" t="s">
        <v>105</v>
      </c>
      <c r="E171" s="83">
        <v>50</v>
      </c>
      <c r="F171" s="85">
        <v>29.83</v>
      </c>
      <c r="G171" s="58">
        <f t="shared" si="4"/>
        <v>37.287499999999994</v>
      </c>
      <c r="H171" s="58">
        <f t="shared" si="5"/>
        <v>1864.3749999999998</v>
      </c>
      <c r="I171" s="41"/>
      <c r="J171" s="21"/>
      <c r="K171" s="22"/>
    </row>
    <row r="172" spans="1:11" ht="15.75" x14ac:dyDescent="0.25">
      <c r="A172" s="65"/>
      <c r="B172" s="65"/>
      <c r="C172" s="65"/>
      <c r="D172" s="65"/>
      <c r="E172" s="65"/>
      <c r="F172" s="98"/>
      <c r="G172" s="59" t="s">
        <v>199</v>
      </c>
      <c r="H172" s="58">
        <f>SUM(H160:H171)</f>
        <v>125666.5</v>
      </c>
      <c r="I172" s="7"/>
      <c r="J172" s="7"/>
      <c r="K172" s="7"/>
    </row>
    <row r="173" spans="1:11" ht="15.75" x14ac:dyDescent="0.25">
      <c r="A173" s="64" t="s">
        <v>315</v>
      </c>
      <c r="B173" s="65"/>
      <c r="C173" s="66" t="s">
        <v>316</v>
      </c>
      <c r="D173" s="65"/>
      <c r="E173" s="65"/>
      <c r="F173" s="98"/>
      <c r="G173" s="58"/>
      <c r="H173" s="58"/>
      <c r="I173" s="7"/>
      <c r="J173" s="7"/>
      <c r="K173" s="7"/>
    </row>
    <row r="174" spans="1:11" ht="31.5" x14ac:dyDescent="0.25">
      <c r="A174" s="62" t="s">
        <v>317</v>
      </c>
      <c r="B174" s="81" t="s">
        <v>318</v>
      </c>
      <c r="C174" s="82" t="s">
        <v>793</v>
      </c>
      <c r="D174" s="105" t="s">
        <v>18</v>
      </c>
      <c r="E174" s="100">
        <v>1600</v>
      </c>
      <c r="F174" s="101">
        <v>13.85</v>
      </c>
      <c r="G174" s="58">
        <f t="shared" si="4"/>
        <v>17.3125</v>
      </c>
      <c r="H174" s="58">
        <f t="shared" si="5"/>
        <v>27700</v>
      </c>
      <c r="I174" s="40"/>
      <c r="J174" s="19"/>
      <c r="K174" s="20"/>
    </row>
    <row r="175" spans="1:11" ht="31.5" x14ac:dyDescent="0.25">
      <c r="A175" s="62" t="s">
        <v>319</v>
      </c>
      <c r="B175" s="81" t="s">
        <v>320</v>
      </c>
      <c r="C175" s="82" t="s">
        <v>321</v>
      </c>
      <c r="D175" s="62" t="s">
        <v>18</v>
      </c>
      <c r="E175" s="106">
        <v>500</v>
      </c>
      <c r="F175" s="85">
        <v>10.29</v>
      </c>
      <c r="G175" s="58">
        <f t="shared" si="4"/>
        <v>12.862499999999999</v>
      </c>
      <c r="H175" s="58">
        <f t="shared" si="5"/>
        <v>6431.2499999999991</v>
      </c>
      <c r="I175" s="41"/>
      <c r="J175" s="21"/>
      <c r="K175" s="22"/>
    </row>
    <row r="176" spans="1:11" ht="31.5" x14ac:dyDescent="0.25">
      <c r="A176" s="62" t="s">
        <v>322</v>
      </c>
      <c r="B176" s="81" t="s">
        <v>790</v>
      </c>
      <c r="C176" s="82" t="s">
        <v>789</v>
      </c>
      <c r="D176" s="62" t="s">
        <v>18</v>
      </c>
      <c r="E176" s="106">
        <v>2000</v>
      </c>
      <c r="F176" s="85">
        <v>6.29</v>
      </c>
      <c r="G176" s="58">
        <f t="shared" si="4"/>
        <v>7.8624999999999998</v>
      </c>
      <c r="H176" s="58">
        <f t="shared" si="5"/>
        <v>15725</v>
      </c>
      <c r="I176" s="41"/>
      <c r="J176" s="21"/>
      <c r="K176" s="22"/>
    </row>
    <row r="177" spans="1:11" ht="47.25" x14ac:dyDescent="0.25">
      <c r="A177" s="62" t="s">
        <v>324</v>
      </c>
      <c r="B177" s="81" t="s">
        <v>792</v>
      </c>
      <c r="C177" s="82" t="s">
        <v>791</v>
      </c>
      <c r="D177" s="62" t="s">
        <v>18</v>
      </c>
      <c r="E177" s="106">
        <v>500</v>
      </c>
      <c r="F177" s="85">
        <v>6.09</v>
      </c>
      <c r="G177" s="58">
        <f t="shared" si="4"/>
        <v>7.6124999999999998</v>
      </c>
      <c r="H177" s="58">
        <f t="shared" si="5"/>
        <v>3806.25</v>
      </c>
      <c r="I177" s="41"/>
      <c r="J177" s="21"/>
      <c r="K177" s="22"/>
    </row>
    <row r="178" spans="1:11" ht="47.25" x14ac:dyDescent="0.25">
      <c r="A178" s="62" t="s">
        <v>327</v>
      </c>
      <c r="B178" s="81" t="s">
        <v>323</v>
      </c>
      <c r="C178" s="99" t="s">
        <v>724</v>
      </c>
      <c r="D178" s="105" t="s">
        <v>18</v>
      </c>
      <c r="E178" s="103">
        <v>250</v>
      </c>
      <c r="F178" s="101">
        <v>12.08</v>
      </c>
      <c r="G178" s="58">
        <f t="shared" si="4"/>
        <v>15.1</v>
      </c>
      <c r="H178" s="58">
        <f t="shared" si="5"/>
        <v>3775</v>
      </c>
      <c r="I178" s="40"/>
      <c r="J178" s="19"/>
      <c r="K178" s="20"/>
    </row>
    <row r="179" spans="1:11" ht="31.5" x14ac:dyDescent="0.25">
      <c r="A179" s="62" t="s">
        <v>330</v>
      </c>
      <c r="B179" s="81" t="s">
        <v>797</v>
      </c>
      <c r="C179" s="99" t="s">
        <v>796</v>
      </c>
      <c r="D179" s="105" t="s">
        <v>18</v>
      </c>
      <c r="E179" s="106">
        <v>1000</v>
      </c>
      <c r="F179" s="101">
        <v>12.48</v>
      </c>
      <c r="G179" s="58">
        <f t="shared" si="4"/>
        <v>15.600000000000001</v>
      </c>
      <c r="H179" s="58">
        <f t="shared" si="5"/>
        <v>15600.000000000002</v>
      </c>
      <c r="I179" s="40"/>
      <c r="J179" s="19"/>
      <c r="K179" s="20"/>
    </row>
    <row r="180" spans="1:11" ht="15.75" x14ac:dyDescent="0.25">
      <c r="A180" s="62" t="s">
        <v>332</v>
      </c>
      <c r="B180" s="81" t="s">
        <v>795</v>
      </c>
      <c r="C180" s="99" t="s">
        <v>794</v>
      </c>
      <c r="D180" s="105" t="s">
        <v>18</v>
      </c>
      <c r="E180" s="103">
        <v>500</v>
      </c>
      <c r="F180" s="101">
        <v>5.77</v>
      </c>
      <c r="G180" s="58">
        <f t="shared" si="4"/>
        <v>7.2124999999999995</v>
      </c>
      <c r="H180" s="58">
        <f t="shared" si="5"/>
        <v>3606.2499999999995</v>
      </c>
      <c r="I180" s="40"/>
      <c r="J180" s="19"/>
      <c r="K180" s="20"/>
    </row>
    <row r="181" spans="1:11" ht="31.5" x14ac:dyDescent="0.25">
      <c r="A181" s="62" t="s">
        <v>334</v>
      </c>
      <c r="B181" s="81" t="s">
        <v>325</v>
      </c>
      <c r="C181" s="82" t="s">
        <v>326</v>
      </c>
      <c r="D181" s="62" t="s">
        <v>18</v>
      </c>
      <c r="E181" s="106">
        <v>500</v>
      </c>
      <c r="F181" s="85">
        <v>8.31</v>
      </c>
      <c r="G181" s="58">
        <f t="shared" si="4"/>
        <v>10.387500000000001</v>
      </c>
      <c r="H181" s="58">
        <f t="shared" si="5"/>
        <v>5193.7500000000009</v>
      </c>
      <c r="I181" s="41"/>
      <c r="J181" s="21"/>
      <c r="K181" s="22"/>
    </row>
    <row r="182" spans="1:11" ht="15.75" x14ac:dyDescent="0.25">
      <c r="A182" s="62" t="s">
        <v>337</v>
      </c>
      <c r="B182" s="81" t="s">
        <v>328</v>
      </c>
      <c r="C182" s="82" t="s">
        <v>329</v>
      </c>
      <c r="D182" s="62" t="s">
        <v>18</v>
      </c>
      <c r="E182" s="106">
        <v>500</v>
      </c>
      <c r="F182" s="85">
        <v>5.98</v>
      </c>
      <c r="G182" s="58">
        <f t="shared" si="4"/>
        <v>7.4750000000000005</v>
      </c>
      <c r="H182" s="58">
        <f t="shared" si="5"/>
        <v>3737.5000000000005</v>
      </c>
      <c r="I182" s="41"/>
      <c r="J182" s="21"/>
      <c r="K182" s="22"/>
    </row>
    <row r="183" spans="1:11" ht="47.25" x14ac:dyDescent="0.25">
      <c r="A183" s="62" t="s">
        <v>638</v>
      </c>
      <c r="B183" s="81" t="s">
        <v>331</v>
      </c>
      <c r="C183" s="99" t="s">
        <v>725</v>
      </c>
      <c r="D183" s="105" t="s">
        <v>18</v>
      </c>
      <c r="E183" s="103">
        <v>2500</v>
      </c>
      <c r="F183" s="101">
        <v>31.85</v>
      </c>
      <c r="G183" s="58">
        <f t="shared" ref="G183:G188" si="6">F183*1.25</f>
        <v>39.8125</v>
      </c>
      <c r="H183" s="58">
        <f t="shared" ref="H183:H188" si="7">G183*E183</f>
        <v>99531.25</v>
      </c>
      <c r="I183" s="40"/>
      <c r="J183" s="19"/>
      <c r="K183" s="20"/>
    </row>
    <row r="184" spans="1:11" ht="47.25" x14ac:dyDescent="0.25">
      <c r="A184" s="62" t="s">
        <v>644</v>
      </c>
      <c r="B184" s="81" t="s">
        <v>333</v>
      </c>
      <c r="C184" s="99" t="s">
        <v>726</v>
      </c>
      <c r="D184" s="105" t="s">
        <v>18</v>
      </c>
      <c r="E184" s="103">
        <v>500</v>
      </c>
      <c r="F184" s="101">
        <v>12.62</v>
      </c>
      <c r="G184" s="58">
        <f t="shared" si="6"/>
        <v>15.774999999999999</v>
      </c>
      <c r="H184" s="58">
        <f t="shared" si="7"/>
        <v>7887.4999999999991</v>
      </c>
      <c r="I184" s="40"/>
      <c r="J184" s="19"/>
      <c r="K184" s="20"/>
    </row>
    <row r="185" spans="1:11" ht="15.75" x14ac:dyDescent="0.25">
      <c r="A185" s="62" t="s">
        <v>827</v>
      </c>
      <c r="B185" s="81" t="s">
        <v>335</v>
      </c>
      <c r="C185" s="82" t="s">
        <v>336</v>
      </c>
      <c r="D185" s="62" t="s">
        <v>105</v>
      </c>
      <c r="E185" s="106">
        <v>100</v>
      </c>
      <c r="F185" s="85">
        <v>30.86</v>
      </c>
      <c r="G185" s="58">
        <f t="shared" si="6"/>
        <v>38.575000000000003</v>
      </c>
      <c r="H185" s="58">
        <f t="shared" si="7"/>
        <v>3857.5000000000005</v>
      </c>
      <c r="I185" s="41"/>
      <c r="J185" s="21"/>
      <c r="K185" s="22"/>
    </row>
    <row r="186" spans="1:11" ht="31.5" x14ac:dyDescent="0.25">
      <c r="A186" s="62" t="s">
        <v>828</v>
      </c>
      <c r="B186" s="81" t="s">
        <v>338</v>
      </c>
      <c r="C186" s="82" t="s">
        <v>339</v>
      </c>
      <c r="D186" s="62" t="s">
        <v>18</v>
      </c>
      <c r="E186" s="106">
        <v>500</v>
      </c>
      <c r="F186" s="85">
        <v>8.2799999999999994</v>
      </c>
      <c r="G186" s="58">
        <f t="shared" si="6"/>
        <v>10.35</v>
      </c>
      <c r="H186" s="58">
        <f t="shared" si="7"/>
        <v>5175</v>
      </c>
      <c r="I186" s="41"/>
      <c r="J186" s="21"/>
      <c r="K186" s="22"/>
    </row>
    <row r="187" spans="1:11" ht="47.25" x14ac:dyDescent="0.25">
      <c r="A187" s="62" t="s">
        <v>829</v>
      </c>
      <c r="B187" s="81" t="s">
        <v>636</v>
      </c>
      <c r="C187" s="82" t="s">
        <v>637</v>
      </c>
      <c r="D187" s="62" t="s">
        <v>18</v>
      </c>
      <c r="E187" s="106">
        <v>97.34</v>
      </c>
      <c r="F187" s="85">
        <v>31.62</v>
      </c>
      <c r="G187" s="58">
        <f t="shared" si="6"/>
        <v>39.524999999999999</v>
      </c>
      <c r="H187" s="58">
        <f t="shared" si="7"/>
        <v>3847.3634999999999</v>
      </c>
      <c r="I187" s="41"/>
      <c r="J187" s="21"/>
      <c r="K187" s="22"/>
    </row>
    <row r="188" spans="1:11" ht="110.25" x14ac:dyDescent="0.25">
      <c r="A188" s="62" t="s">
        <v>830</v>
      </c>
      <c r="B188" s="81" t="s">
        <v>643</v>
      </c>
      <c r="C188" s="82" t="s">
        <v>727</v>
      </c>
      <c r="D188" s="62" t="s">
        <v>18</v>
      </c>
      <c r="E188" s="106">
        <f>7755.83-2500</f>
        <v>5255.83</v>
      </c>
      <c r="F188" s="85">
        <v>46.79</v>
      </c>
      <c r="G188" s="58">
        <f t="shared" si="6"/>
        <v>58.487499999999997</v>
      </c>
      <c r="H188" s="58">
        <f t="shared" si="7"/>
        <v>307400.35712499998</v>
      </c>
      <c r="I188" s="41"/>
      <c r="J188" s="21"/>
      <c r="K188" s="22"/>
    </row>
    <row r="189" spans="1:11" ht="15.75" x14ac:dyDescent="0.25">
      <c r="A189" s="65"/>
      <c r="B189" s="65"/>
      <c r="C189" s="65"/>
      <c r="D189" s="65"/>
      <c r="E189" s="59"/>
      <c r="F189" s="85"/>
      <c r="G189" s="59" t="s">
        <v>199</v>
      </c>
      <c r="H189" s="58">
        <f>SUM(H174:H188)</f>
        <v>513273.97062499996</v>
      </c>
      <c r="I189" s="7"/>
      <c r="J189" s="17"/>
      <c r="K189" s="18"/>
    </row>
    <row r="190" spans="1:11" s="5" customFormat="1" ht="15.75" x14ac:dyDescent="0.25">
      <c r="A190" s="132" t="s">
        <v>340</v>
      </c>
      <c r="B190" s="133"/>
      <c r="C190" s="134" t="s">
        <v>341</v>
      </c>
      <c r="D190" s="133"/>
      <c r="E190" s="133"/>
      <c r="F190" s="89"/>
      <c r="G190" s="58"/>
      <c r="H190" s="58"/>
      <c r="I190" s="135"/>
      <c r="J190" s="151"/>
      <c r="K190" s="151"/>
    </row>
    <row r="191" spans="1:11" ht="15.75" x14ac:dyDescent="0.25">
      <c r="A191" s="62" t="s">
        <v>342</v>
      </c>
      <c r="B191" s="102" t="s">
        <v>343</v>
      </c>
      <c r="C191" s="82" t="s">
        <v>344</v>
      </c>
      <c r="D191" s="62" t="s">
        <v>345</v>
      </c>
      <c r="E191" s="83">
        <v>20</v>
      </c>
      <c r="F191" s="85">
        <v>51.2</v>
      </c>
      <c r="G191" s="58">
        <f t="shared" ref="G191:G241" si="8">F191*1.25</f>
        <v>64</v>
      </c>
      <c r="H191" s="58">
        <f t="shared" ref="H191:H241" si="9">G191*E191</f>
        <v>1280</v>
      </c>
      <c r="I191" s="41"/>
      <c r="J191" s="21"/>
      <c r="K191" s="22"/>
    </row>
    <row r="192" spans="1:11" ht="15.75" x14ac:dyDescent="0.25">
      <c r="A192" s="62" t="s">
        <v>346</v>
      </c>
      <c r="B192" s="102" t="s">
        <v>347</v>
      </c>
      <c r="C192" s="82" t="s">
        <v>348</v>
      </c>
      <c r="D192" s="62" t="s">
        <v>345</v>
      </c>
      <c r="E192" s="83">
        <v>20</v>
      </c>
      <c r="F192" s="85">
        <v>83.1</v>
      </c>
      <c r="G192" s="58">
        <f t="shared" si="8"/>
        <v>103.875</v>
      </c>
      <c r="H192" s="58">
        <f t="shared" si="9"/>
        <v>2077.5</v>
      </c>
      <c r="I192" s="41"/>
      <c r="J192" s="21"/>
      <c r="K192" s="22"/>
    </row>
    <row r="193" spans="1:11" ht="47.25" x14ac:dyDescent="0.25">
      <c r="A193" s="62" t="s">
        <v>349</v>
      </c>
      <c r="B193" s="102" t="s">
        <v>350</v>
      </c>
      <c r="C193" s="99" t="s">
        <v>728</v>
      </c>
      <c r="D193" s="105" t="s">
        <v>345</v>
      </c>
      <c r="E193" s="100">
        <v>20</v>
      </c>
      <c r="F193" s="85">
        <v>160.94</v>
      </c>
      <c r="G193" s="58">
        <f t="shared" si="8"/>
        <v>201.17500000000001</v>
      </c>
      <c r="H193" s="58">
        <f t="shared" si="9"/>
        <v>4023.5</v>
      </c>
      <c r="I193" s="40"/>
      <c r="J193" s="19"/>
      <c r="K193" s="20"/>
    </row>
    <row r="194" spans="1:11" ht="31.5" x14ac:dyDescent="0.25">
      <c r="A194" s="62" t="s">
        <v>351</v>
      </c>
      <c r="B194" s="102" t="s">
        <v>352</v>
      </c>
      <c r="C194" s="82" t="s">
        <v>353</v>
      </c>
      <c r="D194" s="62" t="s">
        <v>345</v>
      </c>
      <c r="E194" s="83">
        <v>10</v>
      </c>
      <c r="F194" s="85">
        <v>96.96</v>
      </c>
      <c r="G194" s="58">
        <f t="shared" si="8"/>
        <v>121.19999999999999</v>
      </c>
      <c r="H194" s="58">
        <f t="shared" si="9"/>
        <v>1212</v>
      </c>
      <c r="I194" s="41"/>
      <c r="J194" s="21"/>
      <c r="K194" s="22"/>
    </row>
    <row r="195" spans="1:11" ht="15.75" x14ac:dyDescent="0.25">
      <c r="A195" s="62" t="s">
        <v>354</v>
      </c>
      <c r="B195" s="102" t="s">
        <v>355</v>
      </c>
      <c r="C195" s="82" t="s">
        <v>356</v>
      </c>
      <c r="D195" s="62" t="s">
        <v>345</v>
      </c>
      <c r="E195" s="83">
        <v>50</v>
      </c>
      <c r="F195" s="85">
        <v>90.82</v>
      </c>
      <c r="G195" s="58">
        <f t="shared" si="8"/>
        <v>113.52499999999999</v>
      </c>
      <c r="H195" s="58">
        <f t="shared" si="9"/>
        <v>5676.25</v>
      </c>
      <c r="I195" s="41"/>
      <c r="J195" s="21"/>
      <c r="K195" s="22"/>
    </row>
    <row r="196" spans="1:11" ht="47.25" x14ac:dyDescent="0.25">
      <c r="A196" s="62" t="s">
        <v>357</v>
      </c>
      <c r="B196" s="102" t="s">
        <v>358</v>
      </c>
      <c r="C196" s="99" t="s">
        <v>729</v>
      </c>
      <c r="D196" s="105" t="s">
        <v>345</v>
      </c>
      <c r="E196" s="100">
        <v>50</v>
      </c>
      <c r="F196" s="85">
        <v>228.09</v>
      </c>
      <c r="G196" s="58">
        <f t="shared" si="8"/>
        <v>285.11250000000001</v>
      </c>
      <c r="H196" s="58">
        <f t="shared" si="9"/>
        <v>14255.625</v>
      </c>
      <c r="I196" s="40"/>
      <c r="J196" s="19"/>
      <c r="K196" s="20"/>
    </row>
    <row r="197" spans="1:11" ht="47.25" x14ac:dyDescent="0.25">
      <c r="A197" s="62" t="s">
        <v>359</v>
      </c>
      <c r="B197" s="102" t="s">
        <v>360</v>
      </c>
      <c r="C197" s="99" t="s">
        <v>730</v>
      </c>
      <c r="D197" s="105" t="s">
        <v>345</v>
      </c>
      <c r="E197" s="100">
        <v>60</v>
      </c>
      <c r="F197" s="85">
        <v>114.46</v>
      </c>
      <c r="G197" s="58">
        <f t="shared" si="8"/>
        <v>143.07499999999999</v>
      </c>
      <c r="H197" s="58">
        <f t="shared" si="9"/>
        <v>8584.5</v>
      </c>
      <c r="I197" s="40"/>
      <c r="J197" s="19"/>
      <c r="K197" s="20"/>
    </row>
    <row r="198" spans="1:11" ht="63" x14ac:dyDescent="0.25">
      <c r="A198" s="62" t="s">
        <v>361</v>
      </c>
      <c r="B198" s="102" t="s">
        <v>362</v>
      </c>
      <c r="C198" s="99" t="s">
        <v>731</v>
      </c>
      <c r="D198" s="107" t="s">
        <v>89</v>
      </c>
      <c r="E198" s="108">
        <v>5</v>
      </c>
      <c r="F198" s="85">
        <v>1442.93</v>
      </c>
      <c r="G198" s="58">
        <f t="shared" si="8"/>
        <v>1803.6625000000001</v>
      </c>
      <c r="H198" s="58">
        <f t="shared" si="9"/>
        <v>9018.3125</v>
      </c>
      <c r="I198" s="25"/>
      <c r="J198" s="26"/>
      <c r="K198" s="25"/>
    </row>
    <row r="199" spans="1:11" ht="15.75" x14ac:dyDescent="0.25">
      <c r="A199" s="62" t="s">
        <v>527</v>
      </c>
      <c r="B199" s="102" t="s">
        <v>528</v>
      </c>
      <c r="C199" s="99" t="s">
        <v>732</v>
      </c>
      <c r="D199" s="107" t="s">
        <v>345</v>
      </c>
      <c r="E199" s="108">
        <v>50</v>
      </c>
      <c r="F199" s="85">
        <v>30.49</v>
      </c>
      <c r="G199" s="58">
        <f t="shared" si="8"/>
        <v>38.112499999999997</v>
      </c>
      <c r="H199" s="58">
        <f t="shared" si="9"/>
        <v>1905.6249999999998</v>
      </c>
      <c r="I199" s="25"/>
      <c r="J199" s="26"/>
      <c r="K199" s="25"/>
    </row>
    <row r="200" spans="1:11" ht="15.75" x14ac:dyDescent="0.25">
      <c r="A200" s="62" t="s">
        <v>529</v>
      </c>
      <c r="B200" s="102" t="s">
        <v>530</v>
      </c>
      <c r="C200" s="99" t="s">
        <v>733</v>
      </c>
      <c r="D200" s="107" t="s">
        <v>345</v>
      </c>
      <c r="E200" s="108">
        <v>200</v>
      </c>
      <c r="F200" s="85">
        <v>28.67</v>
      </c>
      <c r="G200" s="58">
        <f t="shared" si="8"/>
        <v>35.837500000000006</v>
      </c>
      <c r="H200" s="58">
        <f t="shared" si="9"/>
        <v>7167.5000000000009</v>
      </c>
      <c r="I200" s="25"/>
      <c r="J200" s="26"/>
      <c r="K200" s="25"/>
    </row>
    <row r="201" spans="1:11" ht="15.75" x14ac:dyDescent="0.25">
      <c r="A201" s="62" t="s">
        <v>531</v>
      </c>
      <c r="B201" s="102" t="s">
        <v>532</v>
      </c>
      <c r="C201" s="99" t="s">
        <v>734</v>
      </c>
      <c r="D201" s="107" t="s">
        <v>345</v>
      </c>
      <c r="E201" s="108">
        <v>50</v>
      </c>
      <c r="F201" s="85">
        <v>21.79</v>
      </c>
      <c r="G201" s="58">
        <f t="shared" si="8"/>
        <v>27.237499999999997</v>
      </c>
      <c r="H201" s="58">
        <f t="shared" si="9"/>
        <v>1361.8749999999998</v>
      </c>
      <c r="I201" s="25"/>
      <c r="J201" s="26"/>
      <c r="K201" s="25"/>
    </row>
    <row r="202" spans="1:11" ht="15.75" x14ac:dyDescent="0.25">
      <c r="A202" s="62" t="s">
        <v>533</v>
      </c>
      <c r="B202" s="102" t="s">
        <v>534</v>
      </c>
      <c r="C202" s="99" t="s">
        <v>735</v>
      </c>
      <c r="D202" s="107" t="s">
        <v>345</v>
      </c>
      <c r="E202" s="108">
        <v>200</v>
      </c>
      <c r="F202" s="85">
        <v>30.9</v>
      </c>
      <c r="G202" s="58">
        <f t="shared" si="8"/>
        <v>38.625</v>
      </c>
      <c r="H202" s="58">
        <f t="shared" si="9"/>
        <v>7725</v>
      </c>
      <c r="I202" s="25"/>
      <c r="J202" s="26"/>
      <c r="K202" s="25"/>
    </row>
    <row r="203" spans="1:11" ht="47.25" x14ac:dyDescent="0.25">
      <c r="A203" s="62" t="s">
        <v>535</v>
      </c>
      <c r="B203" s="102" t="s">
        <v>536</v>
      </c>
      <c r="C203" s="99" t="s">
        <v>736</v>
      </c>
      <c r="D203" s="107" t="s">
        <v>345</v>
      </c>
      <c r="E203" s="108">
        <v>50</v>
      </c>
      <c r="F203" s="85">
        <v>183.41</v>
      </c>
      <c r="G203" s="58">
        <f t="shared" si="8"/>
        <v>229.26249999999999</v>
      </c>
      <c r="H203" s="58">
        <f t="shared" si="9"/>
        <v>11463.125</v>
      </c>
      <c r="I203" s="25"/>
      <c r="J203" s="26"/>
      <c r="K203" s="25"/>
    </row>
    <row r="204" spans="1:11" ht="47.25" x14ac:dyDescent="0.25">
      <c r="A204" s="62" t="s">
        <v>537</v>
      </c>
      <c r="B204" s="102" t="s">
        <v>538</v>
      </c>
      <c r="C204" s="99" t="s">
        <v>737</v>
      </c>
      <c r="D204" s="107" t="s">
        <v>539</v>
      </c>
      <c r="E204" s="108">
        <v>50</v>
      </c>
      <c r="F204" s="85">
        <v>221.39</v>
      </c>
      <c r="G204" s="58">
        <f t="shared" si="8"/>
        <v>276.73749999999995</v>
      </c>
      <c r="H204" s="58">
        <f t="shared" si="9"/>
        <v>13836.874999999998</v>
      </c>
      <c r="I204" s="25"/>
      <c r="J204" s="26"/>
      <c r="K204" s="25"/>
    </row>
    <row r="205" spans="1:11" ht="15.75" x14ac:dyDescent="0.25">
      <c r="A205" s="62" t="s">
        <v>540</v>
      </c>
      <c r="B205" s="102" t="s">
        <v>541</v>
      </c>
      <c r="C205" s="99" t="s">
        <v>738</v>
      </c>
      <c r="D205" s="107" t="s">
        <v>539</v>
      </c>
      <c r="E205" s="108">
        <v>46</v>
      </c>
      <c r="F205" s="85">
        <v>223.41</v>
      </c>
      <c r="G205" s="58">
        <f t="shared" si="8"/>
        <v>279.26249999999999</v>
      </c>
      <c r="H205" s="58">
        <f t="shared" si="9"/>
        <v>12846.074999999999</v>
      </c>
      <c r="I205" s="25"/>
      <c r="J205" s="26"/>
      <c r="K205" s="25"/>
    </row>
    <row r="206" spans="1:11" ht="15.75" x14ac:dyDescent="0.25">
      <c r="A206" s="62" t="s">
        <v>542</v>
      </c>
      <c r="B206" s="102" t="s">
        <v>543</v>
      </c>
      <c r="C206" s="99" t="s">
        <v>739</v>
      </c>
      <c r="D206" s="107" t="s">
        <v>89</v>
      </c>
      <c r="E206" s="108">
        <v>30</v>
      </c>
      <c r="F206" s="85">
        <v>26.26</v>
      </c>
      <c r="G206" s="58">
        <f t="shared" si="8"/>
        <v>32.825000000000003</v>
      </c>
      <c r="H206" s="58">
        <f t="shared" si="9"/>
        <v>984.75000000000011</v>
      </c>
      <c r="I206" s="25"/>
      <c r="J206" s="26"/>
      <c r="K206" s="25"/>
    </row>
    <row r="207" spans="1:11" ht="47.25" x14ac:dyDescent="0.25">
      <c r="A207" s="62" t="s">
        <v>544</v>
      </c>
      <c r="B207" s="102" t="s">
        <v>545</v>
      </c>
      <c r="C207" s="99" t="s">
        <v>740</v>
      </c>
      <c r="D207" s="107" t="s">
        <v>89</v>
      </c>
      <c r="E207" s="108">
        <v>30</v>
      </c>
      <c r="F207" s="85">
        <v>20.55</v>
      </c>
      <c r="G207" s="58">
        <f t="shared" si="8"/>
        <v>25.6875</v>
      </c>
      <c r="H207" s="58">
        <f t="shared" si="9"/>
        <v>770.625</v>
      </c>
      <c r="I207" s="25"/>
      <c r="J207" s="26"/>
      <c r="K207" s="25"/>
    </row>
    <row r="208" spans="1:11" ht="31.5" x14ac:dyDescent="0.25">
      <c r="A208" s="62" t="s">
        <v>546</v>
      </c>
      <c r="B208" s="102" t="s">
        <v>547</v>
      </c>
      <c r="C208" s="99" t="s">
        <v>741</v>
      </c>
      <c r="D208" s="107" t="s">
        <v>539</v>
      </c>
      <c r="E208" s="108">
        <v>30</v>
      </c>
      <c r="F208" s="85">
        <v>202.67</v>
      </c>
      <c r="G208" s="58">
        <f t="shared" si="8"/>
        <v>253.33749999999998</v>
      </c>
      <c r="H208" s="58">
        <f t="shared" si="9"/>
        <v>7600.1249999999991</v>
      </c>
      <c r="I208" s="25"/>
      <c r="J208" s="26"/>
      <c r="K208" s="25"/>
    </row>
    <row r="209" spans="1:11" s="5" customFormat="1" ht="15.75" x14ac:dyDescent="0.25">
      <c r="A209" s="86" t="s">
        <v>548</v>
      </c>
      <c r="B209" s="94" t="s">
        <v>549</v>
      </c>
      <c r="C209" s="90" t="s">
        <v>742</v>
      </c>
      <c r="D209" s="122" t="s">
        <v>539</v>
      </c>
      <c r="E209" s="123">
        <v>30</v>
      </c>
      <c r="F209" s="89">
        <v>57.35</v>
      </c>
      <c r="G209" s="58">
        <f t="shared" si="8"/>
        <v>71.6875</v>
      </c>
      <c r="H209" s="58">
        <f t="shared" si="9"/>
        <v>2150.625</v>
      </c>
      <c r="I209" s="124"/>
      <c r="J209" s="125"/>
      <c r="K209" s="124"/>
    </row>
    <row r="210" spans="1:11" s="5" customFormat="1" ht="15.75" x14ac:dyDescent="0.25">
      <c r="A210" s="86" t="s">
        <v>550</v>
      </c>
      <c r="B210" s="94" t="s">
        <v>551</v>
      </c>
      <c r="C210" s="90" t="s">
        <v>743</v>
      </c>
      <c r="D210" s="122" t="s">
        <v>539</v>
      </c>
      <c r="E210" s="123">
        <v>30</v>
      </c>
      <c r="F210" s="89">
        <v>230.42</v>
      </c>
      <c r="G210" s="58">
        <f t="shared" si="8"/>
        <v>288.02499999999998</v>
      </c>
      <c r="H210" s="58">
        <f t="shared" si="9"/>
        <v>8640.75</v>
      </c>
      <c r="I210" s="124"/>
      <c r="J210" s="125"/>
      <c r="K210" s="124"/>
    </row>
    <row r="211" spans="1:11" ht="15.75" x14ac:dyDescent="0.25">
      <c r="A211" s="62" t="s">
        <v>552</v>
      </c>
      <c r="B211" s="102" t="s">
        <v>553</v>
      </c>
      <c r="C211" s="99" t="s">
        <v>744</v>
      </c>
      <c r="D211" s="107" t="s">
        <v>539</v>
      </c>
      <c r="E211" s="108">
        <v>50</v>
      </c>
      <c r="F211" s="85">
        <v>80.349999999999994</v>
      </c>
      <c r="G211" s="58">
        <f t="shared" si="8"/>
        <v>100.4375</v>
      </c>
      <c r="H211" s="58">
        <f t="shared" si="9"/>
        <v>5021.875</v>
      </c>
      <c r="I211" s="25"/>
      <c r="J211" s="26"/>
      <c r="K211" s="25"/>
    </row>
    <row r="212" spans="1:11" ht="15.75" x14ac:dyDescent="0.25">
      <c r="A212" s="62" t="s">
        <v>554</v>
      </c>
      <c r="B212" s="102" t="s">
        <v>555</v>
      </c>
      <c r="C212" s="99" t="s">
        <v>745</v>
      </c>
      <c r="D212" s="107" t="s">
        <v>539</v>
      </c>
      <c r="E212" s="108">
        <v>100</v>
      </c>
      <c r="F212" s="85">
        <v>70.290000000000006</v>
      </c>
      <c r="G212" s="58">
        <f t="shared" si="8"/>
        <v>87.862500000000011</v>
      </c>
      <c r="H212" s="58">
        <f t="shared" si="9"/>
        <v>8786.2500000000018</v>
      </c>
      <c r="I212" s="25"/>
      <c r="J212" s="26"/>
      <c r="K212" s="25"/>
    </row>
    <row r="213" spans="1:11" ht="15.75" x14ac:dyDescent="0.25">
      <c r="A213" s="62" t="s">
        <v>556</v>
      </c>
      <c r="B213" s="102" t="s">
        <v>557</v>
      </c>
      <c r="C213" s="99" t="s">
        <v>746</v>
      </c>
      <c r="D213" s="107" t="s">
        <v>539</v>
      </c>
      <c r="E213" s="108">
        <v>100</v>
      </c>
      <c r="F213" s="85">
        <v>91.89</v>
      </c>
      <c r="G213" s="58">
        <f t="shared" si="8"/>
        <v>114.8625</v>
      </c>
      <c r="H213" s="58">
        <f t="shared" si="9"/>
        <v>11486.25</v>
      </c>
      <c r="I213" s="25"/>
      <c r="J213" s="26"/>
      <c r="K213" s="25"/>
    </row>
    <row r="214" spans="1:11" s="5" customFormat="1" ht="15.75" x14ac:dyDescent="0.25">
      <c r="A214" s="86" t="s">
        <v>558</v>
      </c>
      <c r="B214" s="94" t="s">
        <v>559</v>
      </c>
      <c r="C214" s="90" t="s">
        <v>747</v>
      </c>
      <c r="D214" s="122" t="s">
        <v>539</v>
      </c>
      <c r="E214" s="123">
        <v>100</v>
      </c>
      <c r="F214" s="89">
        <v>17.63</v>
      </c>
      <c r="G214" s="58">
        <f t="shared" si="8"/>
        <v>22.037499999999998</v>
      </c>
      <c r="H214" s="58">
        <f t="shared" si="9"/>
        <v>2203.75</v>
      </c>
      <c r="I214" s="124"/>
      <c r="J214" s="125"/>
      <c r="K214" s="124"/>
    </row>
    <row r="215" spans="1:11" ht="47.25" x14ac:dyDescent="0.25">
      <c r="A215" s="62" t="s">
        <v>560</v>
      </c>
      <c r="B215" s="102" t="s">
        <v>561</v>
      </c>
      <c r="C215" s="99" t="s">
        <v>748</v>
      </c>
      <c r="D215" s="107" t="s">
        <v>345</v>
      </c>
      <c r="E215" s="108">
        <v>25</v>
      </c>
      <c r="F215" s="85">
        <v>110.64</v>
      </c>
      <c r="G215" s="58">
        <f t="shared" si="8"/>
        <v>138.30000000000001</v>
      </c>
      <c r="H215" s="58">
        <f t="shared" si="9"/>
        <v>3457.5000000000005</v>
      </c>
      <c r="I215" s="25"/>
      <c r="J215" s="26"/>
      <c r="K215" s="25"/>
    </row>
    <row r="216" spans="1:11" ht="47.25" x14ac:dyDescent="0.25">
      <c r="A216" s="62" t="s">
        <v>562</v>
      </c>
      <c r="B216" s="102" t="s">
        <v>563</v>
      </c>
      <c r="C216" s="99" t="s">
        <v>749</v>
      </c>
      <c r="D216" s="107" t="s">
        <v>345</v>
      </c>
      <c r="E216" s="108">
        <v>25</v>
      </c>
      <c r="F216" s="85">
        <v>202.68</v>
      </c>
      <c r="G216" s="58">
        <f t="shared" si="8"/>
        <v>253.35000000000002</v>
      </c>
      <c r="H216" s="58">
        <f t="shared" si="9"/>
        <v>6333.7500000000009</v>
      </c>
      <c r="I216" s="25"/>
      <c r="J216" s="26"/>
      <c r="K216" s="25"/>
    </row>
    <row r="217" spans="1:11" ht="47.25" x14ac:dyDescent="0.25">
      <c r="A217" s="62" t="s">
        <v>564</v>
      </c>
      <c r="B217" s="102" t="s">
        <v>565</v>
      </c>
      <c r="C217" s="99" t="s">
        <v>750</v>
      </c>
      <c r="D217" s="107" t="s">
        <v>345</v>
      </c>
      <c r="E217" s="108">
        <v>25</v>
      </c>
      <c r="F217" s="85">
        <v>217.5</v>
      </c>
      <c r="G217" s="58">
        <f t="shared" si="8"/>
        <v>271.875</v>
      </c>
      <c r="H217" s="58">
        <f t="shared" si="9"/>
        <v>6796.875</v>
      </c>
      <c r="I217" s="25"/>
      <c r="J217" s="26"/>
      <c r="K217" s="25"/>
    </row>
    <row r="218" spans="1:11" ht="47.25" x14ac:dyDescent="0.25">
      <c r="A218" s="62" t="s">
        <v>566</v>
      </c>
      <c r="B218" s="102" t="s">
        <v>567</v>
      </c>
      <c r="C218" s="99" t="s">
        <v>751</v>
      </c>
      <c r="D218" s="107" t="s">
        <v>345</v>
      </c>
      <c r="E218" s="108">
        <v>5</v>
      </c>
      <c r="F218" s="85">
        <v>950.64</v>
      </c>
      <c r="G218" s="58">
        <f t="shared" si="8"/>
        <v>1188.3</v>
      </c>
      <c r="H218" s="58">
        <f t="shared" si="9"/>
        <v>5941.5</v>
      </c>
      <c r="I218" s="25"/>
      <c r="J218" s="26"/>
      <c r="K218" s="25"/>
    </row>
    <row r="219" spans="1:11" ht="15.75" x14ac:dyDescent="0.25">
      <c r="A219" s="62" t="s">
        <v>568</v>
      </c>
      <c r="B219" s="102" t="s">
        <v>462</v>
      </c>
      <c r="C219" s="99" t="s">
        <v>752</v>
      </c>
      <c r="D219" s="107" t="s">
        <v>27</v>
      </c>
      <c r="E219" s="108">
        <v>500</v>
      </c>
      <c r="F219" s="85">
        <v>5.0599999999999996</v>
      </c>
      <c r="G219" s="58">
        <f t="shared" si="8"/>
        <v>6.3249999999999993</v>
      </c>
      <c r="H219" s="58">
        <f t="shared" si="9"/>
        <v>3162.4999999999995</v>
      </c>
      <c r="I219" s="25"/>
      <c r="J219" s="26"/>
      <c r="K219" s="25"/>
    </row>
    <row r="220" spans="1:11" ht="47.25" x14ac:dyDescent="0.25">
      <c r="A220" s="62" t="s">
        <v>569</v>
      </c>
      <c r="B220" s="102" t="s">
        <v>570</v>
      </c>
      <c r="C220" s="99" t="s">
        <v>753</v>
      </c>
      <c r="D220" s="107" t="s">
        <v>89</v>
      </c>
      <c r="E220" s="108">
        <v>15</v>
      </c>
      <c r="F220" s="85">
        <v>155.30000000000001</v>
      </c>
      <c r="G220" s="58">
        <f t="shared" si="8"/>
        <v>194.125</v>
      </c>
      <c r="H220" s="58">
        <f t="shared" si="9"/>
        <v>2911.875</v>
      </c>
      <c r="I220" s="25"/>
      <c r="J220" s="26"/>
      <c r="K220" s="25"/>
    </row>
    <row r="221" spans="1:11" ht="47.25" x14ac:dyDescent="0.25">
      <c r="A221" s="62" t="s">
        <v>571</v>
      </c>
      <c r="B221" s="102" t="s">
        <v>572</v>
      </c>
      <c r="C221" s="99" t="s">
        <v>754</v>
      </c>
      <c r="D221" s="107" t="s">
        <v>89</v>
      </c>
      <c r="E221" s="108">
        <v>15</v>
      </c>
      <c r="F221" s="85">
        <v>174.58</v>
      </c>
      <c r="G221" s="58">
        <f t="shared" si="8"/>
        <v>218.22500000000002</v>
      </c>
      <c r="H221" s="58">
        <f t="shared" si="9"/>
        <v>3273.3750000000005</v>
      </c>
      <c r="I221" s="25"/>
      <c r="J221" s="26"/>
      <c r="K221" s="25"/>
    </row>
    <row r="222" spans="1:11" ht="15.75" x14ac:dyDescent="0.25">
      <c r="A222" s="62" t="s">
        <v>573</v>
      </c>
      <c r="B222" s="102" t="s">
        <v>574</v>
      </c>
      <c r="C222" s="99" t="s">
        <v>755</v>
      </c>
      <c r="D222" s="107" t="s">
        <v>89</v>
      </c>
      <c r="E222" s="108">
        <v>15</v>
      </c>
      <c r="F222" s="85">
        <v>205.13</v>
      </c>
      <c r="G222" s="58">
        <f t="shared" si="8"/>
        <v>256.41250000000002</v>
      </c>
      <c r="H222" s="58">
        <f t="shared" si="9"/>
        <v>3846.1875000000005</v>
      </c>
      <c r="I222" s="25"/>
      <c r="J222" s="26"/>
      <c r="K222" s="25"/>
    </row>
    <row r="223" spans="1:11" s="5" customFormat="1" ht="31.5" x14ac:dyDescent="0.25">
      <c r="A223" s="86" t="s">
        <v>575</v>
      </c>
      <c r="B223" s="94" t="s">
        <v>576</v>
      </c>
      <c r="C223" s="90" t="s">
        <v>756</v>
      </c>
      <c r="D223" s="122" t="s">
        <v>89</v>
      </c>
      <c r="E223" s="123">
        <v>50</v>
      </c>
      <c r="F223" s="89">
        <v>12.5</v>
      </c>
      <c r="G223" s="58">
        <f t="shared" si="8"/>
        <v>15.625</v>
      </c>
      <c r="H223" s="58">
        <f t="shared" si="9"/>
        <v>781.25</v>
      </c>
      <c r="I223" s="124"/>
      <c r="J223" s="125"/>
      <c r="K223" s="124"/>
    </row>
    <row r="224" spans="1:11" ht="31.5" x14ac:dyDescent="0.25">
      <c r="A224" s="62" t="s">
        <v>577</v>
      </c>
      <c r="B224" s="102" t="s">
        <v>578</v>
      </c>
      <c r="C224" s="99" t="s">
        <v>757</v>
      </c>
      <c r="D224" s="107" t="s">
        <v>89</v>
      </c>
      <c r="E224" s="108">
        <v>50</v>
      </c>
      <c r="F224" s="85">
        <v>12.98</v>
      </c>
      <c r="G224" s="58">
        <f t="shared" si="8"/>
        <v>16.225000000000001</v>
      </c>
      <c r="H224" s="58">
        <f t="shared" si="9"/>
        <v>811.25000000000011</v>
      </c>
      <c r="I224" s="25"/>
      <c r="J224" s="26"/>
      <c r="K224" s="25"/>
    </row>
    <row r="225" spans="1:11" ht="31.5" x14ac:dyDescent="0.25">
      <c r="A225" s="62" t="s">
        <v>579</v>
      </c>
      <c r="B225" s="102" t="s">
        <v>580</v>
      </c>
      <c r="C225" s="99" t="s">
        <v>758</v>
      </c>
      <c r="D225" s="107" t="s">
        <v>89</v>
      </c>
      <c r="E225" s="108">
        <v>50</v>
      </c>
      <c r="F225" s="85">
        <v>13.93</v>
      </c>
      <c r="G225" s="58">
        <f t="shared" si="8"/>
        <v>17.412500000000001</v>
      </c>
      <c r="H225" s="58">
        <f t="shared" si="9"/>
        <v>870.62500000000011</v>
      </c>
      <c r="I225" s="25"/>
      <c r="J225" s="26"/>
      <c r="K225" s="25"/>
    </row>
    <row r="226" spans="1:11" ht="31.5" x14ac:dyDescent="0.25">
      <c r="A226" s="62" t="s">
        <v>581</v>
      </c>
      <c r="B226" s="102" t="s">
        <v>582</v>
      </c>
      <c r="C226" s="99" t="s">
        <v>759</v>
      </c>
      <c r="D226" s="107" t="s">
        <v>89</v>
      </c>
      <c r="E226" s="108">
        <v>50</v>
      </c>
      <c r="F226" s="85">
        <v>13.93</v>
      </c>
      <c r="G226" s="58">
        <f t="shared" si="8"/>
        <v>17.412500000000001</v>
      </c>
      <c r="H226" s="58">
        <f t="shared" si="9"/>
        <v>870.62500000000011</v>
      </c>
      <c r="I226" s="25"/>
      <c r="J226" s="26"/>
      <c r="K226" s="25"/>
    </row>
    <row r="227" spans="1:11" ht="31.5" x14ac:dyDescent="0.25">
      <c r="A227" s="62" t="s">
        <v>583</v>
      </c>
      <c r="B227" s="102" t="s">
        <v>584</v>
      </c>
      <c r="C227" s="99" t="s">
        <v>760</v>
      </c>
      <c r="D227" s="107" t="s">
        <v>89</v>
      </c>
      <c r="E227" s="108">
        <v>50</v>
      </c>
      <c r="F227" s="85">
        <v>15.08</v>
      </c>
      <c r="G227" s="58">
        <f t="shared" si="8"/>
        <v>18.850000000000001</v>
      </c>
      <c r="H227" s="58">
        <f t="shared" si="9"/>
        <v>942.50000000000011</v>
      </c>
      <c r="I227" s="25"/>
      <c r="J227" s="26"/>
      <c r="K227" s="25"/>
    </row>
    <row r="228" spans="1:11" ht="31.5" x14ac:dyDescent="0.25">
      <c r="A228" s="62" t="s">
        <v>585</v>
      </c>
      <c r="B228" s="102" t="s">
        <v>586</v>
      </c>
      <c r="C228" s="99" t="s">
        <v>761</v>
      </c>
      <c r="D228" s="107" t="s">
        <v>89</v>
      </c>
      <c r="E228" s="108">
        <v>50</v>
      </c>
      <c r="F228" s="85">
        <v>21.92</v>
      </c>
      <c r="G228" s="58">
        <f t="shared" si="8"/>
        <v>27.400000000000002</v>
      </c>
      <c r="H228" s="58">
        <f t="shared" si="9"/>
        <v>1370</v>
      </c>
      <c r="I228" s="25"/>
      <c r="J228" s="26"/>
      <c r="K228" s="25"/>
    </row>
    <row r="229" spans="1:11" ht="31.5" x14ac:dyDescent="0.25">
      <c r="A229" s="62" t="s">
        <v>587</v>
      </c>
      <c r="B229" s="102" t="s">
        <v>588</v>
      </c>
      <c r="C229" s="99" t="s">
        <v>762</v>
      </c>
      <c r="D229" s="107" t="s">
        <v>89</v>
      </c>
      <c r="E229" s="108">
        <v>50</v>
      </c>
      <c r="F229" s="85">
        <v>24.25</v>
      </c>
      <c r="G229" s="58">
        <f t="shared" si="8"/>
        <v>30.3125</v>
      </c>
      <c r="H229" s="58">
        <f t="shared" si="9"/>
        <v>1515.625</v>
      </c>
      <c r="I229" s="25"/>
      <c r="J229" s="26"/>
      <c r="K229" s="25"/>
    </row>
    <row r="230" spans="1:11" ht="15.75" x14ac:dyDescent="0.25">
      <c r="A230" s="62" t="s">
        <v>589</v>
      </c>
      <c r="B230" s="102" t="s">
        <v>590</v>
      </c>
      <c r="C230" s="99" t="s">
        <v>763</v>
      </c>
      <c r="D230" s="107" t="s">
        <v>27</v>
      </c>
      <c r="E230" s="108">
        <v>1500</v>
      </c>
      <c r="F230" s="85">
        <v>5.43</v>
      </c>
      <c r="G230" s="58">
        <f t="shared" si="8"/>
        <v>6.7874999999999996</v>
      </c>
      <c r="H230" s="58">
        <f t="shared" si="9"/>
        <v>10181.25</v>
      </c>
      <c r="I230" s="25"/>
      <c r="J230" s="26"/>
      <c r="K230" s="25"/>
    </row>
    <row r="231" spans="1:11" ht="15.75" x14ac:dyDescent="0.25">
      <c r="A231" s="62" t="s">
        <v>591</v>
      </c>
      <c r="B231" s="102" t="s">
        <v>592</v>
      </c>
      <c r="C231" s="99" t="s">
        <v>764</v>
      </c>
      <c r="D231" s="107" t="s">
        <v>27</v>
      </c>
      <c r="E231" s="108">
        <v>4000</v>
      </c>
      <c r="F231" s="85">
        <v>6.33</v>
      </c>
      <c r="G231" s="58">
        <f t="shared" si="8"/>
        <v>7.9124999999999996</v>
      </c>
      <c r="H231" s="58">
        <f t="shared" si="9"/>
        <v>31650</v>
      </c>
      <c r="I231" s="25"/>
      <c r="J231" s="26"/>
      <c r="K231" s="25"/>
    </row>
    <row r="232" spans="1:11" ht="15.75" x14ac:dyDescent="0.25">
      <c r="A232" s="62" t="s">
        <v>593</v>
      </c>
      <c r="B232" s="102" t="s">
        <v>594</v>
      </c>
      <c r="C232" s="99" t="s">
        <v>765</v>
      </c>
      <c r="D232" s="107" t="s">
        <v>27</v>
      </c>
      <c r="E232" s="108">
        <v>4000</v>
      </c>
      <c r="F232" s="85">
        <v>8.2100000000000009</v>
      </c>
      <c r="G232" s="58">
        <f t="shared" si="8"/>
        <v>10.262500000000001</v>
      </c>
      <c r="H232" s="58">
        <f t="shared" si="9"/>
        <v>41050.000000000007</v>
      </c>
      <c r="I232" s="25"/>
      <c r="J232" s="26"/>
      <c r="K232" s="25"/>
    </row>
    <row r="233" spans="1:11" ht="15.75" x14ac:dyDescent="0.25">
      <c r="A233" s="62" t="s">
        <v>595</v>
      </c>
      <c r="B233" s="102" t="s">
        <v>596</v>
      </c>
      <c r="C233" s="99" t="s">
        <v>766</v>
      </c>
      <c r="D233" s="107" t="s">
        <v>27</v>
      </c>
      <c r="E233" s="108">
        <v>4000</v>
      </c>
      <c r="F233" s="85">
        <v>9.92</v>
      </c>
      <c r="G233" s="58">
        <f t="shared" si="8"/>
        <v>12.4</v>
      </c>
      <c r="H233" s="58">
        <f t="shared" si="9"/>
        <v>49600</v>
      </c>
      <c r="I233" s="25"/>
      <c r="J233" s="26"/>
      <c r="K233" s="25"/>
    </row>
    <row r="234" spans="1:11" ht="15.75" x14ac:dyDescent="0.25">
      <c r="A234" s="62" t="s">
        <v>597</v>
      </c>
      <c r="B234" s="102" t="s">
        <v>598</v>
      </c>
      <c r="C234" s="99" t="s">
        <v>767</v>
      </c>
      <c r="D234" s="107" t="s">
        <v>27</v>
      </c>
      <c r="E234" s="108">
        <v>1000</v>
      </c>
      <c r="F234" s="85">
        <v>14.51</v>
      </c>
      <c r="G234" s="58">
        <f t="shared" si="8"/>
        <v>18.137499999999999</v>
      </c>
      <c r="H234" s="58">
        <f t="shared" si="9"/>
        <v>18137.5</v>
      </c>
      <c r="I234" s="25"/>
      <c r="J234" s="26"/>
      <c r="K234" s="25"/>
    </row>
    <row r="235" spans="1:11" ht="15.75" x14ac:dyDescent="0.25">
      <c r="A235" s="62" t="s">
        <v>599</v>
      </c>
      <c r="B235" s="102" t="s">
        <v>600</v>
      </c>
      <c r="C235" s="99" t="s">
        <v>768</v>
      </c>
      <c r="D235" s="107" t="s">
        <v>27</v>
      </c>
      <c r="E235" s="108">
        <v>400</v>
      </c>
      <c r="F235" s="85">
        <v>20.36</v>
      </c>
      <c r="G235" s="58">
        <f t="shared" si="8"/>
        <v>25.45</v>
      </c>
      <c r="H235" s="58">
        <f t="shared" si="9"/>
        <v>10180</v>
      </c>
      <c r="I235" s="25"/>
      <c r="J235" s="26"/>
      <c r="K235" s="25"/>
    </row>
    <row r="236" spans="1:11" ht="15.75" x14ac:dyDescent="0.25">
      <c r="A236" s="62" t="s">
        <v>601</v>
      </c>
      <c r="B236" s="102" t="s">
        <v>602</v>
      </c>
      <c r="C236" s="99" t="s">
        <v>769</v>
      </c>
      <c r="D236" s="107" t="s">
        <v>27</v>
      </c>
      <c r="E236" s="108">
        <v>250</v>
      </c>
      <c r="F236" s="85">
        <v>29.96</v>
      </c>
      <c r="G236" s="58">
        <f t="shared" si="8"/>
        <v>37.450000000000003</v>
      </c>
      <c r="H236" s="58">
        <f t="shared" si="9"/>
        <v>9362.5</v>
      </c>
      <c r="I236" s="25"/>
      <c r="J236" s="26"/>
      <c r="K236" s="25"/>
    </row>
    <row r="237" spans="1:11" ht="15.75" x14ac:dyDescent="0.25">
      <c r="A237" s="62" t="s">
        <v>603</v>
      </c>
      <c r="B237" s="102" t="s">
        <v>604</v>
      </c>
      <c r="C237" s="99" t="s">
        <v>770</v>
      </c>
      <c r="D237" s="107" t="s">
        <v>27</v>
      </c>
      <c r="E237" s="108">
        <v>250</v>
      </c>
      <c r="F237" s="85">
        <v>45.35</v>
      </c>
      <c r="G237" s="58">
        <f t="shared" si="8"/>
        <v>56.6875</v>
      </c>
      <c r="H237" s="58">
        <f t="shared" si="9"/>
        <v>14171.875</v>
      </c>
      <c r="I237" s="25"/>
      <c r="J237" s="26"/>
      <c r="K237" s="25"/>
    </row>
    <row r="238" spans="1:11" ht="15.75" x14ac:dyDescent="0.25">
      <c r="A238" s="62" t="s">
        <v>605</v>
      </c>
      <c r="B238" s="102" t="s">
        <v>606</v>
      </c>
      <c r="C238" s="99" t="s">
        <v>771</v>
      </c>
      <c r="D238" s="107" t="s">
        <v>345</v>
      </c>
      <c r="E238" s="108">
        <v>10</v>
      </c>
      <c r="F238" s="85">
        <v>125.44</v>
      </c>
      <c r="G238" s="58">
        <f t="shared" si="8"/>
        <v>156.80000000000001</v>
      </c>
      <c r="H238" s="58">
        <f t="shared" si="9"/>
        <v>1568</v>
      </c>
      <c r="I238" s="25"/>
      <c r="J238" s="26"/>
      <c r="K238" s="25"/>
    </row>
    <row r="239" spans="1:11" ht="47.25" x14ac:dyDescent="0.25">
      <c r="A239" s="62" t="s">
        <v>607</v>
      </c>
      <c r="B239" s="102" t="s">
        <v>608</v>
      </c>
      <c r="C239" s="99" t="s">
        <v>772</v>
      </c>
      <c r="D239" s="107" t="s">
        <v>89</v>
      </c>
      <c r="E239" s="108">
        <v>5</v>
      </c>
      <c r="F239" s="137">
        <v>302.77</v>
      </c>
      <c r="G239" s="58">
        <f t="shared" si="8"/>
        <v>378.46249999999998</v>
      </c>
      <c r="H239" s="58">
        <f t="shared" si="9"/>
        <v>1892.3125</v>
      </c>
      <c r="I239" s="25"/>
      <c r="J239" s="26"/>
      <c r="K239" s="25"/>
    </row>
    <row r="240" spans="1:11" ht="47.25" x14ac:dyDescent="0.25">
      <c r="A240" s="62" t="s">
        <v>609</v>
      </c>
      <c r="B240" s="102" t="s">
        <v>523</v>
      </c>
      <c r="C240" s="99" t="s">
        <v>773</v>
      </c>
      <c r="D240" s="107" t="s">
        <v>89</v>
      </c>
      <c r="E240" s="108">
        <v>2</v>
      </c>
      <c r="F240" s="137">
        <v>1737.48</v>
      </c>
      <c r="G240" s="58">
        <f t="shared" si="8"/>
        <v>2171.85</v>
      </c>
      <c r="H240" s="58">
        <f t="shared" si="9"/>
        <v>4343.7</v>
      </c>
      <c r="I240" s="25"/>
      <c r="J240" s="26"/>
      <c r="K240" s="25"/>
    </row>
    <row r="241" spans="1:11" ht="15.75" x14ac:dyDescent="0.25">
      <c r="A241" s="62" t="s">
        <v>831</v>
      </c>
      <c r="B241" s="102" t="s">
        <v>815</v>
      </c>
      <c r="C241" s="99" t="s">
        <v>814</v>
      </c>
      <c r="D241" s="107" t="s">
        <v>89</v>
      </c>
      <c r="E241" s="108">
        <v>15</v>
      </c>
      <c r="F241" s="85">
        <v>949.41</v>
      </c>
      <c r="G241" s="58">
        <f t="shared" si="8"/>
        <v>1186.7625</v>
      </c>
      <c r="H241" s="58">
        <f t="shared" si="9"/>
        <v>17801.4375</v>
      </c>
      <c r="I241" s="25"/>
      <c r="J241" s="26"/>
      <c r="K241" s="25"/>
    </row>
    <row r="242" spans="1:11" ht="15.75" x14ac:dyDescent="0.25">
      <c r="A242" s="65"/>
      <c r="B242" s="65"/>
      <c r="C242" s="65"/>
      <c r="D242" s="65"/>
      <c r="E242" s="50"/>
      <c r="F242" s="46"/>
      <c r="G242" s="59" t="s">
        <v>199</v>
      </c>
      <c r="H242" s="109">
        <f>SUM(H191:H241)</f>
        <v>402902.77500000002</v>
      </c>
      <c r="I242" s="23"/>
      <c r="J242" s="23"/>
      <c r="K242" s="23"/>
    </row>
    <row r="243" spans="1:11" ht="15.75" x14ac:dyDescent="0.25">
      <c r="A243" s="64" t="s">
        <v>366</v>
      </c>
      <c r="B243" s="65"/>
      <c r="C243" s="66" t="s">
        <v>367</v>
      </c>
      <c r="D243" s="65"/>
      <c r="E243" s="65"/>
      <c r="F243" s="46"/>
      <c r="G243" s="46"/>
      <c r="H243" s="46"/>
    </row>
    <row r="244" spans="1:11" ht="31.5" x14ac:dyDescent="0.25">
      <c r="A244" s="62" t="s">
        <v>368</v>
      </c>
      <c r="B244" s="81" t="s">
        <v>369</v>
      </c>
      <c r="C244" s="104" t="s">
        <v>370</v>
      </c>
      <c r="D244" s="62" t="s">
        <v>89</v>
      </c>
      <c r="E244" s="100">
        <v>100</v>
      </c>
      <c r="F244" s="60">
        <v>267.95</v>
      </c>
      <c r="G244" s="110">
        <f>F244*1.25</f>
        <v>334.9375</v>
      </c>
      <c r="H244" s="58">
        <f>G244*E244</f>
        <v>33493.75</v>
      </c>
    </row>
    <row r="245" spans="1:11" ht="15.75" x14ac:dyDescent="0.25">
      <c r="A245" s="62" t="s">
        <v>371</v>
      </c>
      <c r="B245" s="81" t="s">
        <v>372</v>
      </c>
      <c r="C245" s="82" t="s">
        <v>373</v>
      </c>
      <c r="D245" s="62" t="s">
        <v>89</v>
      </c>
      <c r="E245" s="83">
        <v>100</v>
      </c>
      <c r="F245" s="60">
        <v>136.44</v>
      </c>
      <c r="G245" s="110">
        <f t="shared" ref="G245:G248" si="10">F245*1.25</f>
        <v>170.55</v>
      </c>
      <c r="H245" s="58">
        <f t="shared" ref="H245:H248" si="11">G245*E245</f>
        <v>17055</v>
      </c>
    </row>
    <row r="246" spans="1:11" ht="15.75" x14ac:dyDescent="0.25">
      <c r="A246" s="62" t="s">
        <v>374</v>
      </c>
      <c r="B246" s="81" t="s">
        <v>375</v>
      </c>
      <c r="C246" s="82" t="s">
        <v>376</v>
      </c>
      <c r="D246" s="62" t="s">
        <v>89</v>
      </c>
      <c r="E246" s="83">
        <v>10</v>
      </c>
      <c r="F246" s="98">
        <v>702.67</v>
      </c>
      <c r="G246" s="110">
        <f t="shared" si="10"/>
        <v>878.33749999999998</v>
      </c>
      <c r="H246" s="58">
        <f t="shared" si="11"/>
        <v>8783.375</v>
      </c>
    </row>
    <row r="247" spans="1:11" ht="15.75" x14ac:dyDescent="0.25">
      <c r="A247" s="62" t="s">
        <v>377</v>
      </c>
      <c r="B247" s="81" t="s">
        <v>378</v>
      </c>
      <c r="C247" s="82" t="s">
        <v>379</v>
      </c>
      <c r="D247" s="62" t="s">
        <v>345</v>
      </c>
      <c r="E247" s="83">
        <v>50</v>
      </c>
      <c r="F247" s="98">
        <v>142.11000000000001</v>
      </c>
      <c r="G247" s="110">
        <f t="shared" si="10"/>
        <v>177.63750000000002</v>
      </c>
      <c r="H247" s="58">
        <f t="shared" si="11"/>
        <v>8881.875</v>
      </c>
    </row>
    <row r="248" spans="1:11" ht="31.5" x14ac:dyDescent="0.25">
      <c r="A248" s="62" t="s">
        <v>380</v>
      </c>
      <c r="B248" s="81" t="s">
        <v>381</v>
      </c>
      <c r="C248" s="82" t="s">
        <v>382</v>
      </c>
      <c r="D248" s="62" t="s">
        <v>345</v>
      </c>
      <c r="E248" s="83">
        <v>50</v>
      </c>
      <c r="F248" s="60">
        <v>95.5</v>
      </c>
      <c r="G248" s="110">
        <f t="shared" si="10"/>
        <v>119.375</v>
      </c>
      <c r="H248" s="58">
        <f t="shared" si="11"/>
        <v>5968.75</v>
      </c>
    </row>
    <row r="249" spans="1:11" ht="15.75" x14ac:dyDescent="0.25">
      <c r="A249" s="65"/>
      <c r="B249" s="65"/>
      <c r="C249" s="65"/>
      <c r="D249" s="65"/>
      <c r="E249" s="50"/>
      <c r="F249" s="46"/>
      <c r="G249" s="59" t="s">
        <v>199</v>
      </c>
      <c r="H249" s="109">
        <f>SUM(H244:H248)</f>
        <v>74182.75</v>
      </c>
    </row>
    <row r="250" spans="1:11" ht="15.75" x14ac:dyDescent="0.25">
      <c r="A250" s="64" t="s">
        <v>383</v>
      </c>
      <c r="B250" s="65"/>
      <c r="C250" s="66" t="s">
        <v>384</v>
      </c>
      <c r="D250" s="65"/>
      <c r="E250" s="65"/>
      <c r="F250" s="46"/>
      <c r="G250" s="46"/>
      <c r="H250" s="46"/>
    </row>
    <row r="251" spans="1:11" ht="15.75" x14ac:dyDescent="0.25">
      <c r="A251" s="62" t="s">
        <v>385</v>
      </c>
      <c r="B251" s="81" t="s">
        <v>386</v>
      </c>
      <c r="C251" s="82" t="s">
        <v>387</v>
      </c>
      <c r="D251" s="62" t="s">
        <v>345</v>
      </c>
      <c r="E251" s="83">
        <v>8</v>
      </c>
      <c r="F251" s="60">
        <v>340.19</v>
      </c>
      <c r="G251" s="110">
        <f>F251*1.25</f>
        <v>425.23750000000001</v>
      </c>
      <c r="H251" s="110">
        <f>E251*G251</f>
        <v>3401.9</v>
      </c>
    </row>
    <row r="252" spans="1:11" ht="15.75" x14ac:dyDescent="0.25">
      <c r="A252" s="62" t="s">
        <v>388</v>
      </c>
      <c r="B252" s="81" t="s">
        <v>389</v>
      </c>
      <c r="C252" s="82" t="s">
        <v>390</v>
      </c>
      <c r="D252" s="62" t="s">
        <v>345</v>
      </c>
      <c r="E252" s="83">
        <v>23</v>
      </c>
      <c r="F252" s="60">
        <v>340.19</v>
      </c>
      <c r="G252" s="110">
        <f t="shared" ref="G252:G291" si="12">F252*1.25</f>
        <v>425.23750000000001</v>
      </c>
      <c r="H252" s="110">
        <f t="shared" ref="H252:H314" si="13">E252*G252</f>
        <v>9780.4624999999996</v>
      </c>
    </row>
    <row r="253" spans="1:11" ht="15.75" x14ac:dyDescent="0.25">
      <c r="A253" s="62" t="s">
        <v>391</v>
      </c>
      <c r="B253" s="81" t="s">
        <v>392</v>
      </c>
      <c r="C253" s="82" t="s">
        <v>393</v>
      </c>
      <c r="D253" s="62" t="s">
        <v>345</v>
      </c>
      <c r="E253" s="83">
        <v>2</v>
      </c>
      <c r="F253" s="98">
        <v>13733.99</v>
      </c>
      <c r="G253" s="110">
        <f t="shared" si="12"/>
        <v>17167.487499999999</v>
      </c>
      <c r="H253" s="110">
        <f t="shared" si="13"/>
        <v>34334.974999999999</v>
      </c>
    </row>
    <row r="254" spans="1:11" ht="31.5" x14ac:dyDescent="0.25">
      <c r="A254" s="62" t="s">
        <v>832</v>
      </c>
      <c r="B254" s="81" t="s">
        <v>396</v>
      </c>
      <c r="C254" s="104" t="s">
        <v>397</v>
      </c>
      <c r="D254" s="105" t="s">
        <v>345</v>
      </c>
      <c r="E254" s="100">
        <v>20</v>
      </c>
      <c r="F254" s="60">
        <v>30.08</v>
      </c>
      <c r="G254" s="110">
        <f t="shared" si="12"/>
        <v>37.599999999999994</v>
      </c>
      <c r="H254" s="110">
        <f t="shared" si="13"/>
        <v>751.99999999999989</v>
      </c>
    </row>
    <row r="255" spans="1:11" ht="15.75" x14ac:dyDescent="0.25">
      <c r="A255" s="62" t="s">
        <v>395</v>
      </c>
      <c r="B255" s="81" t="s">
        <v>184</v>
      </c>
      <c r="C255" s="82" t="s">
        <v>399</v>
      </c>
      <c r="D255" s="62" t="s">
        <v>345</v>
      </c>
      <c r="E255" s="83">
        <v>20</v>
      </c>
      <c r="F255" s="60">
        <v>59.25</v>
      </c>
      <c r="G255" s="110">
        <f t="shared" si="12"/>
        <v>74.0625</v>
      </c>
      <c r="H255" s="110">
        <f t="shared" si="13"/>
        <v>1481.25</v>
      </c>
    </row>
    <row r="256" spans="1:11" ht="31.5" x14ac:dyDescent="0.25">
      <c r="A256" s="62" t="s">
        <v>398</v>
      </c>
      <c r="B256" s="81" t="s">
        <v>185</v>
      </c>
      <c r="C256" s="82" t="s">
        <v>401</v>
      </c>
      <c r="D256" s="62" t="s">
        <v>345</v>
      </c>
      <c r="E256" s="83">
        <v>2</v>
      </c>
      <c r="F256" s="60">
        <v>1020.34</v>
      </c>
      <c r="G256" s="110">
        <f t="shared" si="12"/>
        <v>1275.425</v>
      </c>
      <c r="H256" s="110">
        <f t="shared" si="13"/>
        <v>2550.85</v>
      </c>
    </row>
    <row r="257" spans="1:8" ht="47.25" x14ac:dyDescent="0.25">
      <c r="A257" s="62" t="s">
        <v>400</v>
      </c>
      <c r="B257" s="81" t="s">
        <v>876</v>
      </c>
      <c r="C257" s="82" t="s">
        <v>875</v>
      </c>
      <c r="D257" s="105" t="s">
        <v>345</v>
      </c>
      <c r="E257" s="100">
        <v>5</v>
      </c>
      <c r="F257" s="111">
        <v>694.44</v>
      </c>
      <c r="G257" s="110">
        <f t="shared" si="12"/>
        <v>868.05000000000007</v>
      </c>
      <c r="H257" s="110">
        <f t="shared" si="13"/>
        <v>4340.25</v>
      </c>
    </row>
    <row r="258" spans="1:8" ht="47.25" x14ac:dyDescent="0.25">
      <c r="A258" s="62" t="s">
        <v>402</v>
      </c>
      <c r="B258" s="81" t="s">
        <v>186</v>
      </c>
      <c r="C258" s="82" t="s">
        <v>404</v>
      </c>
      <c r="D258" s="107" t="s">
        <v>345</v>
      </c>
      <c r="E258" s="108">
        <v>5</v>
      </c>
      <c r="F258" s="60">
        <v>298.52</v>
      </c>
      <c r="G258" s="110">
        <f t="shared" si="12"/>
        <v>373.15</v>
      </c>
      <c r="H258" s="110">
        <f t="shared" si="13"/>
        <v>1865.75</v>
      </c>
    </row>
    <row r="259" spans="1:8" ht="15.75" x14ac:dyDescent="0.25">
      <c r="A259" s="62" t="s">
        <v>403</v>
      </c>
      <c r="B259" s="81" t="s">
        <v>187</v>
      </c>
      <c r="C259" s="82" t="s">
        <v>406</v>
      </c>
      <c r="D259" s="62" t="s">
        <v>345</v>
      </c>
      <c r="E259" s="83">
        <v>5</v>
      </c>
      <c r="F259" s="60">
        <v>37.92</v>
      </c>
      <c r="G259" s="110">
        <f t="shared" si="12"/>
        <v>47.400000000000006</v>
      </c>
      <c r="H259" s="110">
        <f t="shared" si="13"/>
        <v>237.00000000000003</v>
      </c>
    </row>
    <row r="260" spans="1:8" ht="47.25" x14ac:dyDescent="0.25">
      <c r="A260" s="62" t="s">
        <v>405</v>
      </c>
      <c r="B260" s="102" t="s">
        <v>188</v>
      </c>
      <c r="C260" s="99" t="s">
        <v>774</v>
      </c>
      <c r="D260" s="105" t="s">
        <v>345</v>
      </c>
      <c r="E260" s="100">
        <v>5</v>
      </c>
      <c r="F260" s="60">
        <v>293.27</v>
      </c>
      <c r="G260" s="110">
        <f t="shared" si="12"/>
        <v>366.58749999999998</v>
      </c>
      <c r="H260" s="110">
        <f t="shared" si="13"/>
        <v>1832.9375</v>
      </c>
    </row>
    <row r="261" spans="1:8" ht="47.25" x14ac:dyDescent="0.25">
      <c r="A261" s="62" t="s">
        <v>407</v>
      </c>
      <c r="B261" s="102" t="s">
        <v>189</v>
      </c>
      <c r="C261" s="99" t="s">
        <v>775</v>
      </c>
      <c r="D261" s="105" t="s">
        <v>345</v>
      </c>
      <c r="E261" s="100">
        <v>5</v>
      </c>
      <c r="F261" s="98">
        <v>271.43</v>
      </c>
      <c r="G261" s="110">
        <f t="shared" si="12"/>
        <v>339.28750000000002</v>
      </c>
      <c r="H261" s="110">
        <f t="shared" si="13"/>
        <v>1696.4375</v>
      </c>
    </row>
    <row r="262" spans="1:8" ht="47.25" x14ac:dyDescent="0.25">
      <c r="A262" s="62" t="s">
        <v>408</v>
      </c>
      <c r="B262" s="112" t="s">
        <v>190</v>
      </c>
      <c r="C262" s="104" t="s">
        <v>410</v>
      </c>
      <c r="D262" s="107" t="s">
        <v>345</v>
      </c>
      <c r="E262" s="108">
        <v>2</v>
      </c>
      <c r="F262" s="60">
        <v>701.95</v>
      </c>
      <c r="G262" s="110">
        <f t="shared" si="12"/>
        <v>877.4375</v>
      </c>
      <c r="H262" s="110">
        <f t="shared" si="13"/>
        <v>1754.875</v>
      </c>
    </row>
    <row r="263" spans="1:8" ht="31.5" x14ac:dyDescent="0.25">
      <c r="A263" s="62" t="s">
        <v>409</v>
      </c>
      <c r="B263" s="81" t="s">
        <v>412</v>
      </c>
      <c r="C263" s="82" t="s">
        <v>413</v>
      </c>
      <c r="D263" s="107" t="s">
        <v>345</v>
      </c>
      <c r="E263" s="108">
        <v>2</v>
      </c>
      <c r="F263" s="98">
        <v>723.82</v>
      </c>
      <c r="G263" s="110">
        <f t="shared" si="12"/>
        <v>904.77500000000009</v>
      </c>
      <c r="H263" s="110">
        <f t="shared" si="13"/>
        <v>1809.5500000000002</v>
      </c>
    </row>
    <row r="264" spans="1:8" ht="47.25" x14ac:dyDescent="0.25">
      <c r="A264" s="62" t="s">
        <v>411</v>
      </c>
      <c r="B264" s="112" t="s">
        <v>415</v>
      </c>
      <c r="C264" s="104" t="s">
        <v>416</v>
      </c>
      <c r="D264" s="107" t="s">
        <v>345</v>
      </c>
      <c r="E264" s="108">
        <v>2</v>
      </c>
      <c r="F264" s="60">
        <v>1024.76</v>
      </c>
      <c r="G264" s="110">
        <f t="shared" si="12"/>
        <v>1280.95</v>
      </c>
      <c r="H264" s="110">
        <f t="shared" si="13"/>
        <v>2561.9</v>
      </c>
    </row>
    <row r="265" spans="1:8" ht="31.5" x14ac:dyDescent="0.25">
      <c r="A265" s="62" t="s">
        <v>414</v>
      </c>
      <c r="B265" s="81" t="s">
        <v>418</v>
      </c>
      <c r="C265" s="82" t="s">
        <v>419</v>
      </c>
      <c r="D265" s="62" t="s">
        <v>345</v>
      </c>
      <c r="E265" s="83">
        <v>5</v>
      </c>
      <c r="F265" s="60">
        <v>438.81</v>
      </c>
      <c r="G265" s="110">
        <f t="shared" si="12"/>
        <v>548.51250000000005</v>
      </c>
      <c r="H265" s="110">
        <f t="shared" si="13"/>
        <v>2742.5625</v>
      </c>
    </row>
    <row r="266" spans="1:8" ht="47.25" x14ac:dyDescent="0.25">
      <c r="A266" s="62" t="s">
        <v>417</v>
      </c>
      <c r="B266" s="113" t="s">
        <v>421</v>
      </c>
      <c r="C266" s="99" t="s">
        <v>776</v>
      </c>
      <c r="D266" s="105" t="s">
        <v>345</v>
      </c>
      <c r="E266" s="100">
        <v>5</v>
      </c>
      <c r="F266" s="60">
        <v>552.58000000000004</v>
      </c>
      <c r="G266" s="110">
        <f t="shared" si="12"/>
        <v>690.72500000000002</v>
      </c>
      <c r="H266" s="110">
        <f t="shared" si="13"/>
        <v>3453.625</v>
      </c>
    </row>
    <row r="267" spans="1:8" ht="15.75" x14ac:dyDescent="0.25">
      <c r="A267" s="62" t="s">
        <v>420</v>
      </c>
      <c r="B267" s="113" t="s">
        <v>423</v>
      </c>
      <c r="C267" s="82" t="s">
        <v>424</v>
      </c>
      <c r="D267" s="62" t="s">
        <v>345</v>
      </c>
      <c r="E267" s="83">
        <v>25</v>
      </c>
      <c r="F267" s="60">
        <v>99.97</v>
      </c>
      <c r="G267" s="110">
        <f t="shared" si="12"/>
        <v>124.96250000000001</v>
      </c>
      <c r="H267" s="110">
        <f t="shared" si="13"/>
        <v>3124.0625</v>
      </c>
    </row>
    <row r="268" spans="1:8" ht="15.75" x14ac:dyDescent="0.25">
      <c r="A268" s="62" t="s">
        <v>422</v>
      </c>
      <c r="B268" s="113" t="s">
        <v>426</v>
      </c>
      <c r="C268" s="82" t="s">
        <v>427</v>
      </c>
      <c r="D268" s="62" t="s">
        <v>345</v>
      </c>
      <c r="E268" s="83">
        <v>50</v>
      </c>
      <c r="F268" s="60">
        <v>71.89</v>
      </c>
      <c r="G268" s="110">
        <f t="shared" si="12"/>
        <v>89.862499999999997</v>
      </c>
      <c r="H268" s="110">
        <f t="shared" si="13"/>
        <v>4493.125</v>
      </c>
    </row>
    <row r="269" spans="1:8" ht="15.75" x14ac:dyDescent="0.25">
      <c r="A269" s="62" t="s">
        <v>425</v>
      </c>
      <c r="B269" s="113" t="s">
        <v>429</v>
      </c>
      <c r="C269" s="82" t="s">
        <v>430</v>
      </c>
      <c r="D269" s="62" t="s">
        <v>345</v>
      </c>
      <c r="E269" s="83">
        <v>25</v>
      </c>
      <c r="F269" s="60">
        <v>114.24</v>
      </c>
      <c r="G269" s="110">
        <f t="shared" si="12"/>
        <v>142.79999999999998</v>
      </c>
      <c r="H269" s="110">
        <f t="shared" si="13"/>
        <v>3569.9999999999995</v>
      </c>
    </row>
    <row r="270" spans="1:8" ht="31.5" x14ac:dyDescent="0.25">
      <c r="A270" s="62" t="s">
        <v>428</v>
      </c>
      <c r="B270" s="113" t="s">
        <v>432</v>
      </c>
      <c r="C270" s="82" t="s">
        <v>433</v>
      </c>
      <c r="D270" s="62" t="s">
        <v>345</v>
      </c>
      <c r="E270" s="83">
        <v>25</v>
      </c>
      <c r="F270" s="60">
        <v>112.07</v>
      </c>
      <c r="G270" s="110">
        <f t="shared" si="12"/>
        <v>140.08749999999998</v>
      </c>
      <c r="H270" s="110">
        <f t="shared" si="13"/>
        <v>3502.1874999999995</v>
      </c>
    </row>
    <row r="271" spans="1:8" ht="15.75" x14ac:dyDescent="0.25">
      <c r="A271" s="62" t="s">
        <v>431</v>
      </c>
      <c r="B271" s="113" t="s">
        <v>435</v>
      </c>
      <c r="C271" s="82" t="s">
        <v>436</v>
      </c>
      <c r="D271" s="62" t="s">
        <v>345</v>
      </c>
      <c r="E271" s="83">
        <v>50</v>
      </c>
      <c r="F271" s="60">
        <v>79.53</v>
      </c>
      <c r="G271" s="110">
        <f t="shared" si="12"/>
        <v>99.412499999999994</v>
      </c>
      <c r="H271" s="110">
        <f t="shared" si="13"/>
        <v>4970.625</v>
      </c>
    </row>
    <row r="272" spans="1:8" ht="15.75" x14ac:dyDescent="0.25">
      <c r="A272" s="62" t="s">
        <v>434</v>
      </c>
      <c r="B272" s="113" t="s">
        <v>438</v>
      </c>
      <c r="C272" s="82" t="s">
        <v>439</v>
      </c>
      <c r="D272" s="62" t="s">
        <v>27</v>
      </c>
      <c r="E272" s="83">
        <v>100</v>
      </c>
      <c r="F272" s="60">
        <v>12.13</v>
      </c>
      <c r="G272" s="110">
        <f t="shared" si="12"/>
        <v>15.162500000000001</v>
      </c>
      <c r="H272" s="110">
        <f t="shared" si="13"/>
        <v>1516.2500000000002</v>
      </c>
    </row>
    <row r="273" spans="1:8" ht="15.75" x14ac:dyDescent="0.25">
      <c r="A273" s="62" t="s">
        <v>437</v>
      </c>
      <c r="B273" s="113" t="s">
        <v>441</v>
      </c>
      <c r="C273" s="82" t="s">
        <v>442</v>
      </c>
      <c r="D273" s="62" t="s">
        <v>27</v>
      </c>
      <c r="E273" s="83">
        <v>100</v>
      </c>
      <c r="F273" s="60">
        <v>18.079999999999998</v>
      </c>
      <c r="G273" s="110">
        <f t="shared" si="12"/>
        <v>22.599999999999998</v>
      </c>
      <c r="H273" s="110">
        <f t="shared" si="13"/>
        <v>2260</v>
      </c>
    </row>
    <row r="274" spans="1:8" ht="15.75" x14ac:dyDescent="0.25">
      <c r="A274" s="62" t="s">
        <v>440</v>
      </c>
      <c r="B274" s="113" t="s">
        <v>444</v>
      </c>
      <c r="C274" s="82" t="s">
        <v>445</v>
      </c>
      <c r="D274" s="62" t="s">
        <v>27</v>
      </c>
      <c r="E274" s="83">
        <v>50</v>
      </c>
      <c r="F274" s="60">
        <v>36.56</v>
      </c>
      <c r="G274" s="110">
        <f t="shared" si="12"/>
        <v>45.7</v>
      </c>
      <c r="H274" s="110">
        <f t="shared" si="13"/>
        <v>2285</v>
      </c>
    </row>
    <row r="275" spans="1:8" ht="15.75" x14ac:dyDescent="0.25">
      <c r="A275" s="62" t="s">
        <v>443</v>
      </c>
      <c r="B275" s="113" t="s">
        <v>447</v>
      </c>
      <c r="C275" s="82" t="s">
        <v>448</v>
      </c>
      <c r="D275" s="62" t="s">
        <v>345</v>
      </c>
      <c r="E275" s="83">
        <v>5</v>
      </c>
      <c r="F275" s="60">
        <v>50.12</v>
      </c>
      <c r="G275" s="110">
        <f t="shared" si="12"/>
        <v>62.65</v>
      </c>
      <c r="H275" s="110">
        <f t="shared" si="13"/>
        <v>313.25</v>
      </c>
    </row>
    <row r="276" spans="1:8" ht="15.75" x14ac:dyDescent="0.25">
      <c r="A276" s="62" t="s">
        <v>446</v>
      </c>
      <c r="B276" s="113" t="s">
        <v>450</v>
      </c>
      <c r="C276" s="82" t="s">
        <v>451</v>
      </c>
      <c r="D276" s="62" t="s">
        <v>27</v>
      </c>
      <c r="E276" s="83">
        <v>50</v>
      </c>
      <c r="F276" s="60">
        <v>23.11</v>
      </c>
      <c r="G276" s="110">
        <f t="shared" si="12"/>
        <v>28.887499999999999</v>
      </c>
      <c r="H276" s="110">
        <f t="shared" si="13"/>
        <v>1444.375</v>
      </c>
    </row>
    <row r="277" spans="1:8" ht="15.75" x14ac:dyDescent="0.25">
      <c r="A277" s="62" t="s">
        <v>449</v>
      </c>
      <c r="B277" s="113" t="s">
        <v>453</v>
      </c>
      <c r="C277" s="82" t="s">
        <v>454</v>
      </c>
      <c r="D277" s="62" t="s">
        <v>27</v>
      </c>
      <c r="E277" s="83">
        <v>50</v>
      </c>
      <c r="F277" s="60">
        <v>27.2</v>
      </c>
      <c r="G277" s="110">
        <f t="shared" si="12"/>
        <v>34</v>
      </c>
      <c r="H277" s="110">
        <f t="shared" si="13"/>
        <v>1700</v>
      </c>
    </row>
    <row r="278" spans="1:8" ht="15.75" x14ac:dyDescent="0.25">
      <c r="A278" s="62" t="s">
        <v>452</v>
      </c>
      <c r="B278" s="113" t="s">
        <v>456</v>
      </c>
      <c r="C278" s="82" t="s">
        <v>457</v>
      </c>
      <c r="D278" s="62" t="s">
        <v>27</v>
      </c>
      <c r="E278" s="83">
        <v>50</v>
      </c>
      <c r="F278" s="60">
        <v>32.130000000000003</v>
      </c>
      <c r="G278" s="110">
        <f t="shared" si="12"/>
        <v>40.162500000000001</v>
      </c>
      <c r="H278" s="110">
        <f t="shared" si="13"/>
        <v>2008.125</v>
      </c>
    </row>
    <row r="279" spans="1:8" ht="15.75" x14ac:dyDescent="0.25">
      <c r="A279" s="62" t="s">
        <v>455</v>
      </c>
      <c r="B279" s="113" t="s">
        <v>459</v>
      </c>
      <c r="C279" s="82" t="s">
        <v>460</v>
      </c>
      <c r="D279" s="62" t="s">
        <v>27</v>
      </c>
      <c r="E279" s="83">
        <v>50</v>
      </c>
      <c r="F279" s="60">
        <v>57.26</v>
      </c>
      <c r="G279" s="110">
        <f t="shared" si="12"/>
        <v>71.575000000000003</v>
      </c>
      <c r="H279" s="110">
        <f t="shared" si="13"/>
        <v>3578.75</v>
      </c>
    </row>
    <row r="280" spans="1:8" ht="15.75" x14ac:dyDescent="0.25">
      <c r="A280" s="62" t="s">
        <v>458</v>
      </c>
      <c r="B280" s="113" t="s">
        <v>462</v>
      </c>
      <c r="C280" s="82" t="s">
        <v>463</v>
      </c>
      <c r="D280" s="62" t="s">
        <v>27</v>
      </c>
      <c r="E280" s="83">
        <v>50</v>
      </c>
      <c r="F280" s="60">
        <v>5.0599999999999996</v>
      </c>
      <c r="G280" s="110">
        <f t="shared" si="12"/>
        <v>6.3249999999999993</v>
      </c>
      <c r="H280" s="110">
        <f t="shared" si="13"/>
        <v>316.24999999999994</v>
      </c>
    </row>
    <row r="281" spans="1:8" ht="15.75" x14ac:dyDescent="0.25">
      <c r="A281" s="62" t="s">
        <v>461</v>
      </c>
      <c r="B281" s="113" t="s">
        <v>465</v>
      </c>
      <c r="C281" s="82" t="s">
        <v>466</v>
      </c>
      <c r="D281" s="62" t="s">
        <v>27</v>
      </c>
      <c r="E281" s="83">
        <v>50</v>
      </c>
      <c r="F281" s="60">
        <v>8.08</v>
      </c>
      <c r="G281" s="110">
        <f t="shared" si="12"/>
        <v>10.1</v>
      </c>
      <c r="H281" s="110">
        <f t="shared" si="13"/>
        <v>505</v>
      </c>
    </row>
    <row r="282" spans="1:8" ht="15.75" x14ac:dyDescent="0.25">
      <c r="A282" s="62" t="s">
        <v>464</v>
      </c>
      <c r="B282" s="113" t="s">
        <v>468</v>
      </c>
      <c r="C282" s="82" t="s">
        <v>469</v>
      </c>
      <c r="D282" s="62" t="s">
        <v>27</v>
      </c>
      <c r="E282" s="83">
        <v>50</v>
      </c>
      <c r="F282" s="60">
        <v>7.61</v>
      </c>
      <c r="G282" s="110">
        <f t="shared" si="12"/>
        <v>9.5125000000000011</v>
      </c>
      <c r="H282" s="110">
        <f t="shared" si="13"/>
        <v>475.62500000000006</v>
      </c>
    </row>
    <row r="283" spans="1:8" ht="15.75" x14ac:dyDescent="0.25">
      <c r="A283" s="62" t="s">
        <v>467</v>
      </c>
      <c r="B283" s="113" t="s">
        <v>471</v>
      </c>
      <c r="C283" s="82" t="s">
        <v>472</v>
      </c>
      <c r="D283" s="62" t="s">
        <v>27</v>
      </c>
      <c r="E283" s="83">
        <v>50</v>
      </c>
      <c r="F283" s="60">
        <v>6.08</v>
      </c>
      <c r="G283" s="110">
        <f t="shared" si="12"/>
        <v>7.6</v>
      </c>
      <c r="H283" s="110">
        <f t="shared" si="13"/>
        <v>380</v>
      </c>
    </row>
    <row r="284" spans="1:8" ht="15.75" x14ac:dyDescent="0.25">
      <c r="A284" s="62" t="s">
        <v>470</v>
      </c>
      <c r="B284" s="113" t="s">
        <v>474</v>
      </c>
      <c r="C284" s="82" t="s">
        <v>475</v>
      </c>
      <c r="D284" s="62" t="s">
        <v>27</v>
      </c>
      <c r="E284" s="83">
        <v>50</v>
      </c>
      <c r="F284" s="60">
        <v>12.18</v>
      </c>
      <c r="G284" s="110">
        <f t="shared" si="12"/>
        <v>15.225</v>
      </c>
      <c r="H284" s="110">
        <f t="shared" si="13"/>
        <v>761.25</v>
      </c>
    </row>
    <row r="285" spans="1:8" ht="15.75" x14ac:dyDescent="0.25">
      <c r="A285" s="62" t="s">
        <v>473</v>
      </c>
      <c r="B285" s="113" t="s">
        <v>477</v>
      </c>
      <c r="C285" s="82" t="s">
        <v>478</v>
      </c>
      <c r="D285" s="62" t="s">
        <v>89</v>
      </c>
      <c r="E285" s="83">
        <v>15</v>
      </c>
      <c r="F285" s="60">
        <v>113.27</v>
      </c>
      <c r="G285" s="110">
        <f t="shared" si="12"/>
        <v>141.58750000000001</v>
      </c>
      <c r="H285" s="110">
        <f t="shared" si="13"/>
        <v>2123.8125</v>
      </c>
    </row>
    <row r="286" spans="1:8" ht="15.75" x14ac:dyDescent="0.25">
      <c r="A286" s="62" t="s">
        <v>476</v>
      </c>
      <c r="B286" s="113" t="s">
        <v>480</v>
      </c>
      <c r="C286" s="82" t="s">
        <v>481</v>
      </c>
      <c r="D286" s="62" t="s">
        <v>89</v>
      </c>
      <c r="E286" s="83">
        <v>15</v>
      </c>
      <c r="F286" s="60">
        <v>259.88</v>
      </c>
      <c r="G286" s="110">
        <f t="shared" si="12"/>
        <v>324.85000000000002</v>
      </c>
      <c r="H286" s="110">
        <f t="shared" si="13"/>
        <v>4872.75</v>
      </c>
    </row>
    <row r="287" spans="1:8" ht="15.75" x14ac:dyDescent="0.25">
      <c r="A287" s="62" t="s">
        <v>479</v>
      </c>
      <c r="B287" s="113" t="s">
        <v>483</v>
      </c>
      <c r="C287" s="82" t="s">
        <v>484</v>
      </c>
      <c r="D287" s="62" t="s">
        <v>89</v>
      </c>
      <c r="E287" s="83">
        <v>15</v>
      </c>
      <c r="F287" s="60">
        <v>65.08</v>
      </c>
      <c r="G287" s="110">
        <f t="shared" si="12"/>
        <v>81.349999999999994</v>
      </c>
      <c r="H287" s="110">
        <f t="shared" si="13"/>
        <v>1220.25</v>
      </c>
    </row>
    <row r="288" spans="1:8" ht="31.5" x14ac:dyDescent="0.25">
      <c r="A288" s="62" t="s">
        <v>482</v>
      </c>
      <c r="B288" s="113" t="s">
        <v>486</v>
      </c>
      <c r="C288" s="104" t="s">
        <v>487</v>
      </c>
      <c r="D288" s="105" t="s">
        <v>345</v>
      </c>
      <c r="E288" s="100">
        <v>15</v>
      </c>
      <c r="F288" s="60">
        <v>338.48</v>
      </c>
      <c r="G288" s="110">
        <f t="shared" si="12"/>
        <v>423.1</v>
      </c>
      <c r="H288" s="110">
        <f t="shared" si="13"/>
        <v>6346.5</v>
      </c>
    </row>
    <row r="289" spans="1:11" ht="15.75" x14ac:dyDescent="0.25">
      <c r="A289" s="62" t="s">
        <v>485</v>
      </c>
      <c r="B289" s="113" t="s">
        <v>489</v>
      </c>
      <c r="C289" s="82" t="s">
        <v>490</v>
      </c>
      <c r="D289" s="62" t="s">
        <v>345</v>
      </c>
      <c r="E289" s="83">
        <v>2</v>
      </c>
      <c r="F289" s="60">
        <v>531.48</v>
      </c>
      <c r="G289" s="110">
        <f t="shared" si="12"/>
        <v>664.35</v>
      </c>
      <c r="H289" s="110">
        <f t="shared" si="13"/>
        <v>1328.7</v>
      </c>
    </row>
    <row r="290" spans="1:11" ht="15.75" x14ac:dyDescent="0.25">
      <c r="A290" s="62" t="s">
        <v>488</v>
      </c>
      <c r="B290" s="113" t="s">
        <v>491</v>
      </c>
      <c r="C290" s="82" t="s">
        <v>492</v>
      </c>
      <c r="D290" s="62" t="s">
        <v>345</v>
      </c>
      <c r="E290" s="83">
        <v>2</v>
      </c>
      <c r="F290" s="60">
        <v>700.97</v>
      </c>
      <c r="G290" s="110">
        <f t="shared" si="12"/>
        <v>876.21250000000009</v>
      </c>
      <c r="H290" s="110">
        <f t="shared" si="13"/>
        <v>1752.4250000000002</v>
      </c>
    </row>
    <row r="291" spans="1:11" ht="15.75" x14ac:dyDescent="0.25">
      <c r="A291" s="62" t="s">
        <v>846</v>
      </c>
      <c r="B291" s="113" t="s">
        <v>845</v>
      </c>
      <c r="C291" s="82" t="s">
        <v>844</v>
      </c>
      <c r="D291" s="62" t="s">
        <v>105</v>
      </c>
      <c r="E291" s="83">
        <v>10</v>
      </c>
      <c r="F291" s="60">
        <v>499.18</v>
      </c>
      <c r="G291" s="110">
        <f t="shared" si="12"/>
        <v>623.97500000000002</v>
      </c>
      <c r="H291" s="110">
        <f t="shared" si="13"/>
        <v>6239.75</v>
      </c>
    </row>
    <row r="292" spans="1:11" ht="15.75" x14ac:dyDescent="0.25">
      <c r="A292" s="62"/>
      <c r="B292" s="113"/>
      <c r="C292" s="82"/>
      <c r="D292" s="62"/>
      <c r="E292" s="83"/>
      <c r="F292" s="46"/>
      <c r="G292" s="59" t="s">
        <v>199</v>
      </c>
      <c r="H292" s="114">
        <f>SUM(H251:H291)</f>
        <v>135684.38749999998</v>
      </c>
    </row>
    <row r="293" spans="1:11" ht="15.75" x14ac:dyDescent="0.25">
      <c r="A293" s="64" t="s">
        <v>493</v>
      </c>
      <c r="B293" s="65"/>
      <c r="C293" s="66" t="s">
        <v>494</v>
      </c>
      <c r="D293" s="65"/>
      <c r="E293" s="65"/>
      <c r="F293" s="46"/>
      <c r="G293" s="46"/>
      <c r="H293" s="110"/>
      <c r="I293" s="23"/>
      <c r="J293" s="23"/>
      <c r="K293" s="23"/>
    </row>
    <row r="294" spans="1:11" ht="47.25" x14ac:dyDescent="0.25">
      <c r="A294" s="62" t="s">
        <v>495</v>
      </c>
      <c r="B294" s="113" t="s">
        <v>496</v>
      </c>
      <c r="C294" s="99" t="s">
        <v>777</v>
      </c>
      <c r="D294" s="105" t="s">
        <v>18</v>
      </c>
      <c r="E294" s="100">
        <v>500</v>
      </c>
      <c r="F294" s="60">
        <v>14.1</v>
      </c>
      <c r="G294" s="110">
        <f>F294*1.25</f>
        <v>17.625</v>
      </c>
      <c r="H294" s="110">
        <f t="shared" si="13"/>
        <v>8812.5</v>
      </c>
      <c r="I294" s="23"/>
      <c r="J294" s="23"/>
      <c r="K294" s="23"/>
    </row>
    <row r="295" spans="1:11" ht="47.25" x14ac:dyDescent="0.25">
      <c r="A295" s="62" t="s">
        <v>497</v>
      </c>
      <c r="B295" s="113" t="s">
        <v>498</v>
      </c>
      <c r="C295" s="99" t="s">
        <v>778</v>
      </c>
      <c r="D295" s="105" t="s">
        <v>105</v>
      </c>
      <c r="E295" s="100">
        <v>250</v>
      </c>
      <c r="F295" s="60">
        <v>23.32</v>
      </c>
      <c r="G295" s="110">
        <f t="shared" ref="G295:G314" si="14">F295*1.25</f>
        <v>29.15</v>
      </c>
      <c r="H295" s="110">
        <f t="shared" si="13"/>
        <v>7287.5</v>
      </c>
      <c r="I295" s="24"/>
      <c r="J295" s="24"/>
      <c r="K295" s="24"/>
    </row>
    <row r="296" spans="1:11" s="5" customFormat="1" ht="47.25" x14ac:dyDescent="0.25">
      <c r="A296" s="62" t="s">
        <v>499</v>
      </c>
      <c r="B296" s="79" t="s">
        <v>500</v>
      </c>
      <c r="C296" s="90" t="s">
        <v>779</v>
      </c>
      <c r="D296" s="91" t="s">
        <v>18</v>
      </c>
      <c r="E296" s="92">
        <v>400</v>
      </c>
      <c r="F296" s="115">
        <v>83.36</v>
      </c>
      <c r="G296" s="116">
        <f t="shared" si="14"/>
        <v>104.2</v>
      </c>
      <c r="H296" s="116">
        <f t="shared" si="13"/>
        <v>41680</v>
      </c>
      <c r="I296" s="24"/>
      <c r="J296" s="24"/>
      <c r="K296" s="24"/>
    </row>
    <row r="297" spans="1:11" s="5" customFormat="1" ht="47.25" x14ac:dyDescent="0.25">
      <c r="A297" s="62" t="s">
        <v>501</v>
      </c>
      <c r="B297" s="79" t="s">
        <v>502</v>
      </c>
      <c r="C297" s="90" t="s">
        <v>780</v>
      </c>
      <c r="D297" s="91" t="s">
        <v>18</v>
      </c>
      <c r="E297" s="92">
        <v>400</v>
      </c>
      <c r="F297" s="117">
        <v>80.55</v>
      </c>
      <c r="G297" s="116">
        <f t="shared" si="14"/>
        <v>100.6875</v>
      </c>
      <c r="H297" s="116">
        <f t="shared" si="13"/>
        <v>40275</v>
      </c>
      <c r="I297" s="24"/>
      <c r="J297" s="24"/>
      <c r="K297" s="24"/>
    </row>
    <row r="298" spans="1:11" s="5" customFormat="1" ht="47.25" x14ac:dyDescent="0.25">
      <c r="A298" s="62" t="s">
        <v>503</v>
      </c>
      <c r="B298" s="79" t="s">
        <v>504</v>
      </c>
      <c r="C298" s="90" t="s">
        <v>781</v>
      </c>
      <c r="D298" s="91" t="s">
        <v>18</v>
      </c>
      <c r="E298" s="92">
        <v>100</v>
      </c>
      <c r="F298" s="115">
        <v>87.19</v>
      </c>
      <c r="G298" s="116">
        <f t="shared" si="14"/>
        <v>108.9875</v>
      </c>
      <c r="H298" s="116">
        <f t="shared" si="13"/>
        <v>10898.75</v>
      </c>
      <c r="I298" s="24"/>
      <c r="J298" s="24"/>
      <c r="K298" s="24"/>
    </row>
    <row r="299" spans="1:11" s="5" customFormat="1" ht="31.5" x14ac:dyDescent="0.25">
      <c r="A299" s="62" t="s">
        <v>505</v>
      </c>
      <c r="B299" s="118" t="s">
        <v>506</v>
      </c>
      <c r="C299" s="79" t="s">
        <v>507</v>
      </c>
      <c r="D299" s="86" t="s">
        <v>394</v>
      </c>
      <c r="E299" s="87">
        <v>100</v>
      </c>
      <c r="F299" s="115">
        <v>740.5</v>
      </c>
      <c r="G299" s="116">
        <f t="shared" si="14"/>
        <v>925.625</v>
      </c>
      <c r="H299" s="116">
        <f t="shared" si="13"/>
        <v>92562.5</v>
      </c>
      <c r="I299" s="24"/>
      <c r="J299" s="24"/>
      <c r="K299" s="24"/>
    </row>
    <row r="300" spans="1:11" s="5" customFormat="1" ht="47.25" x14ac:dyDescent="0.25">
      <c r="A300" s="62" t="s">
        <v>508</v>
      </c>
      <c r="B300" s="118" t="s">
        <v>509</v>
      </c>
      <c r="C300" s="90" t="s">
        <v>782</v>
      </c>
      <c r="D300" s="91" t="s">
        <v>18</v>
      </c>
      <c r="E300" s="92">
        <v>300</v>
      </c>
      <c r="F300" s="115">
        <v>67.290000000000006</v>
      </c>
      <c r="G300" s="116">
        <f t="shared" si="14"/>
        <v>84.112500000000011</v>
      </c>
      <c r="H300" s="116">
        <f t="shared" si="13"/>
        <v>25233.750000000004</v>
      </c>
      <c r="I300" s="24"/>
      <c r="J300" s="24"/>
      <c r="K300" s="24"/>
    </row>
    <row r="301" spans="1:11" s="5" customFormat="1" ht="15.75" x14ac:dyDescent="0.25">
      <c r="A301" s="62" t="s">
        <v>510</v>
      </c>
      <c r="B301" s="79" t="s">
        <v>511</v>
      </c>
      <c r="C301" s="79" t="s">
        <v>512</v>
      </c>
      <c r="D301" s="86" t="s">
        <v>18</v>
      </c>
      <c r="E301" s="87">
        <v>500</v>
      </c>
      <c r="F301" s="115">
        <v>24.64</v>
      </c>
      <c r="G301" s="116">
        <f t="shared" si="14"/>
        <v>30.8</v>
      </c>
      <c r="H301" s="116">
        <f t="shared" si="13"/>
        <v>15400</v>
      </c>
      <c r="I301" s="24"/>
      <c r="J301" s="24"/>
      <c r="K301" s="24"/>
    </row>
    <row r="302" spans="1:11" s="5" customFormat="1" ht="47.25" x14ac:dyDescent="0.25">
      <c r="A302" s="62" t="s">
        <v>513</v>
      </c>
      <c r="B302" s="118" t="s">
        <v>514</v>
      </c>
      <c r="C302" s="90" t="s">
        <v>783</v>
      </c>
      <c r="D302" s="91" t="s">
        <v>18</v>
      </c>
      <c r="E302" s="92">
        <v>150</v>
      </c>
      <c r="F302" s="115">
        <v>109.57</v>
      </c>
      <c r="G302" s="116">
        <f t="shared" si="14"/>
        <v>136.96249999999998</v>
      </c>
      <c r="H302" s="116">
        <f t="shared" si="13"/>
        <v>20544.374999999996</v>
      </c>
      <c r="I302" s="24"/>
      <c r="J302" s="24"/>
      <c r="K302" s="24"/>
    </row>
    <row r="303" spans="1:11" s="5" customFormat="1" ht="47.25" x14ac:dyDescent="0.25">
      <c r="A303" s="62" t="s">
        <v>515</v>
      </c>
      <c r="B303" s="79" t="s">
        <v>516</v>
      </c>
      <c r="C303" s="90" t="s">
        <v>784</v>
      </c>
      <c r="D303" s="91" t="s">
        <v>18</v>
      </c>
      <c r="E303" s="92">
        <v>500</v>
      </c>
      <c r="F303" s="115">
        <v>84.16</v>
      </c>
      <c r="G303" s="116">
        <f t="shared" si="14"/>
        <v>105.19999999999999</v>
      </c>
      <c r="H303" s="116">
        <f t="shared" si="13"/>
        <v>52599.999999999993</v>
      </c>
      <c r="I303" s="24"/>
      <c r="J303" s="24"/>
      <c r="K303" s="24"/>
    </row>
    <row r="304" spans="1:11" s="5" customFormat="1" ht="47.25" x14ac:dyDescent="0.25">
      <c r="A304" s="62" t="s">
        <v>517</v>
      </c>
      <c r="B304" s="79" t="s">
        <v>518</v>
      </c>
      <c r="C304" s="90" t="s">
        <v>785</v>
      </c>
      <c r="D304" s="91" t="s">
        <v>18</v>
      </c>
      <c r="E304" s="92">
        <v>300</v>
      </c>
      <c r="F304" s="115">
        <v>57.86</v>
      </c>
      <c r="G304" s="116">
        <f t="shared" si="14"/>
        <v>72.325000000000003</v>
      </c>
      <c r="H304" s="116">
        <f t="shared" si="13"/>
        <v>21697.5</v>
      </c>
      <c r="I304" s="24"/>
      <c r="J304" s="24"/>
      <c r="K304" s="24"/>
    </row>
    <row r="305" spans="1:11" s="5" customFormat="1" ht="31.5" x14ac:dyDescent="0.25">
      <c r="A305" s="62" t="s">
        <v>519</v>
      </c>
      <c r="B305" s="79" t="s">
        <v>811</v>
      </c>
      <c r="C305" s="90" t="s">
        <v>810</v>
      </c>
      <c r="D305" s="91" t="s">
        <v>18</v>
      </c>
      <c r="E305" s="92">
        <v>150</v>
      </c>
      <c r="F305" s="115">
        <v>90</v>
      </c>
      <c r="G305" s="116">
        <f t="shared" si="14"/>
        <v>112.5</v>
      </c>
      <c r="H305" s="116">
        <f t="shared" si="13"/>
        <v>16875</v>
      </c>
      <c r="I305" s="24"/>
      <c r="J305" s="24"/>
      <c r="K305" s="24"/>
    </row>
    <row r="306" spans="1:11" s="5" customFormat="1" ht="15.75" x14ac:dyDescent="0.25">
      <c r="A306" s="62" t="s">
        <v>522</v>
      </c>
      <c r="B306" s="118" t="s">
        <v>520</v>
      </c>
      <c r="C306" s="79" t="s">
        <v>521</v>
      </c>
      <c r="D306" s="86" t="s">
        <v>27</v>
      </c>
      <c r="E306" s="119">
        <v>1000</v>
      </c>
      <c r="F306" s="115">
        <v>21.76</v>
      </c>
      <c r="G306" s="116">
        <f t="shared" si="14"/>
        <v>27.200000000000003</v>
      </c>
      <c r="H306" s="116">
        <f t="shared" si="13"/>
        <v>27200.000000000004</v>
      </c>
      <c r="I306" s="24"/>
      <c r="J306" s="24"/>
      <c r="K306" s="24"/>
    </row>
    <row r="307" spans="1:11" s="5" customFormat="1" ht="47.25" x14ac:dyDescent="0.25">
      <c r="A307" s="62" t="s">
        <v>524</v>
      </c>
      <c r="B307" s="118" t="s">
        <v>523</v>
      </c>
      <c r="C307" s="90" t="s">
        <v>773</v>
      </c>
      <c r="D307" s="91" t="s">
        <v>89</v>
      </c>
      <c r="E307" s="92">
        <v>10</v>
      </c>
      <c r="F307" s="115">
        <v>1737.48</v>
      </c>
      <c r="G307" s="116">
        <f t="shared" si="14"/>
        <v>2171.85</v>
      </c>
      <c r="H307" s="116">
        <f t="shared" si="13"/>
        <v>21718.5</v>
      </c>
      <c r="I307" s="24"/>
      <c r="J307" s="24"/>
      <c r="K307" s="24"/>
    </row>
    <row r="308" spans="1:11" s="5" customFormat="1" ht="15.75" x14ac:dyDescent="0.25">
      <c r="A308" s="62" t="s">
        <v>833</v>
      </c>
      <c r="B308" s="118" t="s">
        <v>525</v>
      </c>
      <c r="C308" s="79" t="s">
        <v>526</v>
      </c>
      <c r="D308" s="86" t="s">
        <v>18</v>
      </c>
      <c r="E308" s="119">
        <v>3000</v>
      </c>
      <c r="F308" s="115">
        <v>8.31</v>
      </c>
      <c r="G308" s="116">
        <f t="shared" si="14"/>
        <v>10.387500000000001</v>
      </c>
      <c r="H308" s="116">
        <f t="shared" si="13"/>
        <v>31162.500000000004</v>
      </c>
      <c r="I308" s="24"/>
      <c r="J308" s="24"/>
      <c r="K308" s="24"/>
    </row>
    <row r="309" spans="1:11" s="5" customFormat="1" ht="47.25" x14ac:dyDescent="0.25">
      <c r="A309" s="62" t="s">
        <v>834</v>
      </c>
      <c r="B309" s="118" t="s">
        <v>659</v>
      </c>
      <c r="C309" s="79" t="s">
        <v>660</v>
      </c>
      <c r="D309" s="76" t="s">
        <v>43</v>
      </c>
      <c r="E309" s="92">
        <v>963.24</v>
      </c>
      <c r="F309" s="115">
        <v>6.03</v>
      </c>
      <c r="G309" s="116">
        <f t="shared" si="14"/>
        <v>7.5375000000000005</v>
      </c>
      <c r="H309" s="116">
        <f t="shared" si="13"/>
        <v>7260.4215000000004</v>
      </c>
      <c r="I309" s="24"/>
      <c r="J309" s="24"/>
      <c r="K309" s="24"/>
    </row>
    <row r="310" spans="1:11" s="5" customFormat="1" ht="31.5" x14ac:dyDescent="0.25">
      <c r="A310" s="62" t="s">
        <v>835</v>
      </c>
      <c r="B310" s="118" t="s">
        <v>661</v>
      </c>
      <c r="C310" s="79" t="s">
        <v>662</v>
      </c>
      <c r="D310" s="76" t="s">
        <v>663</v>
      </c>
      <c r="E310" s="119">
        <v>2558.62</v>
      </c>
      <c r="F310" s="115">
        <v>3.39</v>
      </c>
      <c r="G310" s="116">
        <f t="shared" si="14"/>
        <v>4.2374999999999998</v>
      </c>
      <c r="H310" s="116">
        <f t="shared" si="13"/>
        <v>10842.152249999999</v>
      </c>
      <c r="I310" s="24"/>
      <c r="J310" s="24"/>
      <c r="K310" s="24"/>
    </row>
    <row r="311" spans="1:11" s="5" customFormat="1" ht="15.75" x14ac:dyDescent="0.25">
      <c r="A311" s="62" t="s">
        <v>836</v>
      </c>
      <c r="B311" s="118" t="s">
        <v>664</v>
      </c>
      <c r="C311" s="79" t="s">
        <v>665</v>
      </c>
      <c r="D311" s="76" t="s">
        <v>99</v>
      </c>
      <c r="E311" s="119">
        <v>255.86</v>
      </c>
      <c r="F311" s="115">
        <v>40</v>
      </c>
      <c r="G311" s="116">
        <f t="shared" si="14"/>
        <v>50</v>
      </c>
      <c r="H311" s="116">
        <f t="shared" si="13"/>
        <v>12793</v>
      </c>
      <c r="I311" s="24"/>
      <c r="J311" s="24"/>
      <c r="K311" s="24"/>
    </row>
    <row r="312" spans="1:11" s="5" customFormat="1" ht="31.5" x14ac:dyDescent="0.25">
      <c r="A312" s="62" t="s">
        <v>837</v>
      </c>
      <c r="B312" s="118" t="s">
        <v>668</v>
      </c>
      <c r="C312" s="79" t="s">
        <v>669</v>
      </c>
      <c r="D312" s="76" t="s">
        <v>670</v>
      </c>
      <c r="E312" s="119">
        <f>580.29-230.29</f>
        <v>350</v>
      </c>
      <c r="F312" s="115">
        <v>463.31</v>
      </c>
      <c r="G312" s="116">
        <f t="shared" si="14"/>
        <v>579.13750000000005</v>
      </c>
      <c r="H312" s="116">
        <f t="shared" si="13"/>
        <v>202698.12500000003</v>
      </c>
      <c r="I312" s="24"/>
      <c r="J312" s="24"/>
      <c r="K312" s="24"/>
    </row>
    <row r="313" spans="1:11" s="5" customFormat="1" ht="15.75" x14ac:dyDescent="0.25">
      <c r="A313" s="62" t="s">
        <v>838</v>
      </c>
      <c r="B313" s="118" t="s">
        <v>847</v>
      </c>
      <c r="C313" s="79" t="s">
        <v>808</v>
      </c>
      <c r="D313" s="76" t="s">
        <v>18</v>
      </c>
      <c r="E313" s="119">
        <v>5000</v>
      </c>
      <c r="F313" s="115">
        <v>1.34</v>
      </c>
      <c r="G313" s="116">
        <f t="shared" si="14"/>
        <v>1.675</v>
      </c>
      <c r="H313" s="116">
        <f t="shared" si="13"/>
        <v>8375</v>
      </c>
      <c r="I313" s="24"/>
      <c r="J313" s="24"/>
      <c r="K313" s="24"/>
    </row>
    <row r="314" spans="1:11" s="5" customFormat="1" ht="31.5" x14ac:dyDescent="0.25">
      <c r="A314" s="62" t="s">
        <v>839</v>
      </c>
      <c r="B314" s="118" t="s">
        <v>813</v>
      </c>
      <c r="C314" s="79" t="s">
        <v>812</v>
      </c>
      <c r="D314" s="76" t="s">
        <v>89</v>
      </c>
      <c r="E314" s="119">
        <v>2</v>
      </c>
      <c r="F314" s="115">
        <v>5234.5200000000004</v>
      </c>
      <c r="G314" s="116">
        <f t="shared" si="14"/>
        <v>6543.1500000000005</v>
      </c>
      <c r="H314" s="116">
        <f t="shared" si="13"/>
        <v>13086.300000000001</v>
      </c>
      <c r="I314" s="24"/>
      <c r="J314" s="24"/>
      <c r="K314" s="24"/>
    </row>
    <row r="315" spans="1:11" ht="15.75" x14ac:dyDescent="0.25">
      <c r="A315" s="46"/>
      <c r="B315" s="46"/>
      <c r="C315" s="46"/>
      <c r="D315" s="45"/>
      <c r="E315" s="50"/>
      <c r="F315" s="46"/>
      <c r="G315" s="59" t="s">
        <v>199</v>
      </c>
      <c r="H315" s="114">
        <f>SUM(H294:H314)</f>
        <v>689002.87375000003</v>
      </c>
      <c r="I315" s="23"/>
      <c r="J315" s="23"/>
      <c r="K315" s="23"/>
    </row>
    <row r="316" spans="1:11" ht="21" x14ac:dyDescent="0.35">
      <c r="A316" s="46"/>
      <c r="B316" s="46"/>
      <c r="C316" s="46"/>
      <c r="D316" s="45"/>
      <c r="E316" s="50"/>
      <c r="F316" s="46"/>
      <c r="G316" s="130" t="s">
        <v>13</v>
      </c>
      <c r="H316" s="131">
        <f>SUM(H315,H292,H249,H242,H189,H172,H158,H115,H85,H62,H48,H148,H56,)</f>
        <v>3999485.6374999997</v>
      </c>
      <c r="I316" s="23"/>
      <c r="J316" s="23"/>
      <c r="K316" s="23"/>
    </row>
  </sheetData>
  <mergeCells count="18">
    <mergeCell ref="J190:K190"/>
    <mergeCell ref="J86:K86"/>
    <mergeCell ref="A14:H14"/>
    <mergeCell ref="A8:C10"/>
    <mergeCell ref="A11:F11"/>
    <mergeCell ref="F12:H12"/>
    <mergeCell ref="E12:E13"/>
    <mergeCell ref="D12:D13"/>
    <mergeCell ref="C12:C13"/>
    <mergeCell ref="B12:B13"/>
    <mergeCell ref="A12:A13"/>
    <mergeCell ref="D8:F8"/>
    <mergeCell ref="A1:H1"/>
    <mergeCell ref="A2:H2"/>
    <mergeCell ref="A3:H3"/>
    <mergeCell ref="A5:H5"/>
    <mergeCell ref="A6:H6"/>
    <mergeCell ref="A4:H4"/>
  </mergeCells>
  <phoneticPr fontId="4" type="noConversion"/>
  <printOptions horizontalCentered="1"/>
  <pageMargins left="0.51181102362204722" right="0.51181102362204722" top="0.78740157480314965" bottom="0.78740157480314965" header="0.31496062992125984" footer="0.31496062992125984"/>
  <pageSetup paperSize="9" scale="49" orientation="portrait" r:id="rId1"/>
  <rowBreaks count="4" manualBreakCount="4">
    <brk id="127" max="7" man="1"/>
    <brk id="180" max="7" man="1"/>
    <brk id="227" max="7" man="1"/>
    <brk id="28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Empresa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PEDRO ARTHUR IZIDIO CARNAUBA SANTOS</cp:lastModifiedBy>
  <cp:lastPrinted>2021-08-30T20:51:56Z</cp:lastPrinted>
  <dcterms:created xsi:type="dcterms:W3CDTF">2021-06-17T19:03:37Z</dcterms:created>
  <dcterms:modified xsi:type="dcterms:W3CDTF">2021-12-03T20:37:08Z</dcterms:modified>
</cp:coreProperties>
</file>