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I:\CPL - PROCESSOS LICITATÓRIOS\2021\PROCESSOS EM ANDAMENTO\CONCORRÊNCIA\CC 002-21 - CONSTRUÇÃO CIVIL PARA MANUTENÇÃO PREDIAL\"/>
    </mc:Choice>
  </mc:AlternateContent>
  <xr:revisionPtr revIDLastSave="0" documentId="13_ncr:1_{BA73EEA4-D9F1-4BF3-85C8-DE99F7797C43}" xr6:coauthVersionLast="47" xr6:coauthVersionMax="47" xr10:uidLastSave="{00000000-0000-0000-0000-000000000000}"/>
  <bookViews>
    <workbookView xWindow="-120" yWindow="-120" windowWidth="29040" windowHeight="15840" xr2:uid="{00000000-000D-0000-FFFF-FFFF00000000}"/>
  </bookViews>
  <sheets>
    <sheet name="Planilha1" sheetId="1" r:id="rId1"/>
    <sheet name="COMPOSIÇÕES UNITÁRIAS" sheetId="3" r:id="rId2"/>
    <sheet name="Planilha2" sheetId="2" r:id="rId3"/>
  </sheets>
  <externalReferences>
    <externalReference r:id="rId4"/>
    <externalReference r:id="rId5"/>
    <externalReference r:id="rId6"/>
    <externalReference r:id="rId7"/>
    <externalReference r:id="rId8"/>
    <externalReference r:id="rId9"/>
    <externalReference r:id="rId10"/>
    <externalReference r:id="rId11"/>
  </externalReferences>
  <definedNames>
    <definedName name="__RET1">[1]Regula!$J$36</definedName>
    <definedName name="_1Excel_BuiltIn_Print_Area_2_1_1">#REF!</definedName>
    <definedName name="_2Excel_BuiltIn_Print_Area_3_1_1">#REF!</definedName>
    <definedName name="_3Excel_BuiltIn_Print_Titles_3_1_1_1_1">#REF!</definedName>
    <definedName name="_4Excel_BuiltIn_Print_Titles_3_1_1_1_1_1">#REF!</definedName>
    <definedName name="_BD2">#REF!</definedName>
    <definedName name="_BD2_10">#REF!</definedName>
    <definedName name="_BD2_11">#REF!</definedName>
    <definedName name="_BD2_2">#REF!</definedName>
    <definedName name="_BD2_4">#REF!</definedName>
    <definedName name="_BD2_4_2">#REF!</definedName>
    <definedName name="_BD2_9">#REF!</definedName>
    <definedName name="_xlnm._FilterDatabase" localSheetId="0" hidden="1">Planilha1!$A$5:$E$141</definedName>
    <definedName name="_RET1">[1]Regula!$J$36</definedName>
    <definedName name="a">#REF!</definedName>
    <definedName name="AREA">#REF!</definedName>
    <definedName name="area_base">[1]Base!$U$40</definedName>
    <definedName name="_xlnm.Print_Area" localSheetId="1">'COMPOSIÇÕES UNITÁRIAS'!$A$9:$F$241</definedName>
    <definedName name="_xlnm.Print_Area" localSheetId="0">Planilha1!$A$1:$H$309</definedName>
    <definedName name="_xlnm.Print_Area">#REF!</definedName>
    <definedName name="BDI">#REF!</definedName>
    <definedName name="CdaCto">2</definedName>
    <definedName name="CdaCun">2</definedName>
    <definedName name="CdaQtd">5</definedName>
    <definedName name="CdCto">2</definedName>
    <definedName name="CdCun">2</definedName>
    <definedName name="CdDersa">5</definedName>
    <definedName name="CdEmop">6</definedName>
    <definedName name="CdQtd">5</definedName>
    <definedName name="CdQtEqA">2</definedName>
    <definedName name="CdQtEqP">2</definedName>
    <definedName name="CdQtMoA">2</definedName>
    <definedName name="CdQtMoP">2</definedName>
    <definedName name="CdQtMpA">5</definedName>
    <definedName name="CdQtMpP">5</definedName>
    <definedName name="CdQtTrA">2</definedName>
    <definedName name="CdQtTrP">2</definedName>
    <definedName name="CONCATENAR">CONCATENATE(#REF!," ",#REF!)</definedName>
    <definedName name="CunImp">0</definedName>
    <definedName name="DATABASE">#REF!</definedName>
    <definedName name="DATAEMISSAO">#REF!</definedName>
    <definedName name="DATART">#REF!</definedName>
    <definedName name="DMT">2</definedName>
    <definedName name="EMPRESAS">OFFSET([2]Cotações!$B$25,0,0):OFFSET([2]Cotações!$H$29,-1,0)</definedName>
    <definedName name="Excel_BuiltIn__FilterDatabase_2">"$#REF!.$A$6:$G$2467"</definedName>
    <definedName name="Excel_BuiltIn__FilterDatabase_2_1">#REF!</definedName>
    <definedName name="Excel_BuiltIn__FilterDatabase_2_1_1">#REF!</definedName>
    <definedName name="Excel_BuiltIn__FilterDatabase_2_1_3">#REF!</definedName>
    <definedName name="Excel_BuiltIn__FilterDatabase_4">#REF!</definedName>
    <definedName name="Excel_BuiltIn__FilterDatabase_4_10">#REF!</definedName>
    <definedName name="Excel_BuiltIn__FilterDatabase_4_11">#REF!</definedName>
    <definedName name="Excel_BuiltIn__FilterDatabase_4_2">#REF!</definedName>
    <definedName name="Excel_BuiltIn__FilterDatabase_4_9">#REF!</definedName>
    <definedName name="Excel_BuiltIn_Print_Area_1">"$#REF!.$A$1:$DC$26"</definedName>
    <definedName name="Excel_BuiltIn_Print_Area_1_1">#REF!</definedName>
    <definedName name="Excel_BuiltIn_Print_Area_12">#REF!</definedName>
    <definedName name="Excel_BuiltIn_Print_Area_13">#REF!</definedName>
    <definedName name="Excel_BuiltIn_Print_Area_13_1">#REF!</definedName>
    <definedName name="Excel_BuiltIn_Print_Area_13_1_3">#REF!</definedName>
    <definedName name="Excel_BuiltIn_Print_Area_16">"$#REF!.$A$1:$H$233"</definedName>
    <definedName name="Excel_BuiltIn_Print_Area_17">"$#REF!.$A$1:$G$23"</definedName>
    <definedName name="Excel_BuiltIn_Print_Area_2">"$#REF!.$A$1:$AO$54"</definedName>
    <definedName name="Excel_BuiltIn_Print_Area_2_1_1">#REF!</definedName>
    <definedName name="Excel_BuiltIn_Print_Area_2_1_1_1">#REF!</definedName>
    <definedName name="Excel_BuiltIn_Print_Area_2_1_1_1_1">"$#REF!.$A$1:$F$2467"</definedName>
    <definedName name="Excel_BuiltIn_Print_Area_2_1_10">#REF!</definedName>
    <definedName name="Excel_BuiltIn_Print_Area_2_1_11">#REF!</definedName>
    <definedName name="Excel_BuiltIn_Print_Area_2_1_2">#REF!</definedName>
    <definedName name="Excel_BuiltIn_Print_Area_2_1_3">#REF!</definedName>
    <definedName name="Excel_BuiltIn_Print_Area_2_1_9">#REF!</definedName>
    <definedName name="Excel_BuiltIn_Print_Area_3">#REF!</definedName>
    <definedName name="Excel_BuiltIn_Print_Area_3_1_1">#REF!</definedName>
    <definedName name="Excel_BuiltIn_Print_Area_3_1_1_1">#REF!</definedName>
    <definedName name="Excel_BuiltIn_Print_Area_3_1_1_1_1">#REF!</definedName>
    <definedName name="Excel_BuiltIn_Print_Area_3_1_1_1_1_1">#REF!</definedName>
    <definedName name="Excel_BuiltIn_Print_Area_3_1_1_1_2">#REF!</definedName>
    <definedName name="Excel_BuiltIn_Print_Area_3_1_1_1_2_1">#REF!</definedName>
    <definedName name="Excel_BuiltIn_Print_Area_3_1_1_10">#REF!</definedName>
    <definedName name="Excel_BuiltIn_Print_Area_3_1_1_11">#REF!</definedName>
    <definedName name="Excel_BuiltIn_Print_Area_3_1_1_2">#REF!</definedName>
    <definedName name="Excel_BuiltIn_Print_Area_3_1_1_6">#REF!</definedName>
    <definedName name="Excel_BuiltIn_Print_Area_3_1_1_8">#REF!</definedName>
    <definedName name="Excel_BuiltIn_Print_Area_3_1_1_9">#REF!</definedName>
    <definedName name="Excel_BuiltIn_Print_Area_3_1_10">#REF!</definedName>
    <definedName name="Excel_BuiltIn_Print_Area_3_1_11">#REF!</definedName>
    <definedName name="Excel_BuiltIn_Print_Area_3_1_2">#REF!</definedName>
    <definedName name="Excel_BuiltIn_Print_Area_3_1_3">#REF!</definedName>
    <definedName name="Excel_BuiltIn_Print_Area_3_1_6">#REF!</definedName>
    <definedName name="Excel_BuiltIn_Print_Area_3_1_8">#REF!</definedName>
    <definedName name="Excel_BuiltIn_Print_Area_3_1_9">#REF!</definedName>
    <definedName name="Excel_BuiltIn_Print_Area_4">#REF!</definedName>
    <definedName name="Excel_BuiltIn_Print_Area_4_1">#REF!</definedName>
    <definedName name="Excel_BuiltIn_Print_Area_4_1_1">#REF!</definedName>
    <definedName name="Excel_BuiltIn_Print_Area_4_1_2">#REF!</definedName>
    <definedName name="Excel_BuiltIn_Print_Area_4_1_3">#REF!</definedName>
    <definedName name="Excel_BuiltIn_Print_Area_5">#REF!</definedName>
    <definedName name="Excel_BuiltIn_Print_Area_5_1">#REF!</definedName>
    <definedName name="Excel_BuiltIn_Print_Area_6">#REF!</definedName>
    <definedName name="Excel_BuiltIn_Print_Area_9">#REF!</definedName>
    <definedName name="Excel_BuiltIn_Print_Area_9_1">#REF!</definedName>
    <definedName name="Excel_BuiltIn_Print_Area_9_1_1">#REF!</definedName>
    <definedName name="Excel_BuiltIn_Print_Titles_1">"$Capa.$#REF!$#REF!:$#REF!$#REF!"</definedName>
    <definedName name="Excel_BuiltIn_Print_Titles_1_1">#REF!</definedName>
    <definedName name="Excel_BuiltIn_Print_Titles_1_1_1">#REF!</definedName>
    <definedName name="Excel_BuiltIn_Print_Titles_1_1_3">#REF!</definedName>
    <definedName name="Excel_BuiltIn_Print_Titles_10">#REF!</definedName>
    <definedName name="Excel_BuiltIn_Print_Titles_10_1">"$BLH_QUA.$A$1:$AMJ$10"</definedName>
    <definedName name="Excel_BuiltIn_Print_Titles_10_3">#REF!</definedName>
    <definedName name="Excel_BuiltIn_Print_Titles_11">#REF!</definedName>
    <definedName name="Excel_BuiltIn_Print_Titles_11_1">"$PA_02CD.$A$1:$AMJ$9"</definedName>
    <definedName name="Excel_BuiltIn_Print_Titles_11_3">#REF!</definedName>
    <definedName name="Excel_BuiltIn_Print_Titles_12">#REF!</definedName>
    <definedName name="Excel_BuiltIn_Print_Titles_12_1">#REF!</definedName>
    <definedName name="Excel_BuiltIn_Print_Titles_12_1_1">"$PA_02SD.$A$1:$AMJ$9"</definedName>
    <definedName name="Excel_BuiltIn_Print_Titles_12_1_3">"$PA_02SD.$A$1:$AMJ$9"</definedName>
    <definedName name="Excel_BuiltIn_Print_Titles_12_3">#REF!</definedName>
    <definedName name="Excel_BuiltIn_Print_Titles_13">#REF!</definedName>
    <definedName name="Excel_BuiltIn_Print_Titles_13_1">"$PA_01SD.$A$1:$AMJ$9"</definedName>
    <definedName name="Excel_BuiltIn_Print_Titles_14">"$PA_01CD.$A$1:$AMJ$9"</definedName>
    <definedName name="Excel_BuiltIn_Print_Titles_2">#REF!</definedName>
    <definedName name="Excel_BuiltIn_Print_Titles_2_1">#REF!</definedName>
    <definedName name="Excel_BuiltIn_Print_Titles_2_1_1">#REF!</definedName>
    <definedName name="Excel_BuiltIn_Print_Titles_2_1_1_1">#REF!</definedName>
    <definedName name="Excel_BuiltIn_Print_Titles_2_1_1_1_1">"$#REF!.$A$1:$AMJ$6"</definedName>
    <definedName name="Excel_BuiltIn_Print_Titles_2_1_1_2">([3]PLO!$A$1:$M$64829,[3]PLO!$A$1:$IV$13)</definedName>
    <definedName name="Excel_BuiltIn_Print_Titles_2_1_1_3">([4]PLO!$A$1:$M$64829,[4]PLO!$A$1:$IV$13)</definedName>
    <definedName name="Excel_BuiltIn_Print_Titles_2_1_10">(#REF!,#REF!)</definedName>
    <definedName name="Excel_BuiltIn_Print_Titles_2_1_11">(#REF!,#REF!)</definedName>
    <definedName name="Excel_BuiltIn_Print_Titles_2_1_2">([5]PLO!$A$1:$M$64829,[5]PLO!$A$1:$IV$13)</definedName>
    <definedName name="Excel_BuiltIn_Print_Titles_2_1_2_1">([4]PLO!$A$1:$M$64829,[4]PLO!$A$1:$IV$13)</definedName>
    <definedName name="Excel_BuiltIn_Print_Titles_2_1_3">(#REF!,#REF!)</definedName>
    <definedName name="Excel_BuiltIn_Print_Titles_2_1_4">([4]PLO!$A$1:$M$64829,[4]PLO!$A$1:$IV$13)</definedName>
    <definedName name="Excel_BuiltIn_Print_Titles_2_1_5">([4]PLO!$A$1:$M$64829,[4]PLO!$A$1:$IV$13)</definedName>
    <definedName name="Excel_BuiltIn_Print_Titles_2_1_6">([4]PLO!$A$1:$M$64829,[4]PLO!$A$1:$IV$13)</definedName>
    <definedName name="Excel_BuiltIn_Print_Titles_2_1_7">([4]PLO!$A$1:$M$64829,[4]PLO!$A$1:$IV$13)</definedName>
    <definedName name="Excel_BuiltIn_Print_Titles_2_1_8">([4]PLO!$A$1:$M$64829,[4]PLO!$A$1:$IV$13)</definedName>
    <definedName name="Excel_BuiltIn_Print_Titles_2_1_9">(#REF!,#REF!)</definedName>
    <definedName name="Excel_BuiltIn_Print_Titles_2_3">#REF!</definedName>
    <definedName name="Excel_BuiltIn_Print_Titles_2_4">"$#REF!.$A$1:$M$65367;$#REF!.$A$1:$IV$13"</definedName>
    <definedName name="Excel_BuiltIn_Print_Titles_3">#REF!</definedName>
    <definedName name="Excel_BuiltIn_Print_Titles_3_1">"$BLA_ADM.$A$1:$AMJ$9"</definedName>
    <definedName name="Excel_BuiltIn_Print_Titles_3_1_1">"$BLB_AU_BI.$A$1:$AMJ$1"</definedName>
    <definedName name="Excel_BuiltIn_Print_Titles_3_1_1_1">#REF!</definedName>
    <definedName name="Excel_BuiltIn_Print_Titles_3_1_1_1_1">"$BLB_AU_BI.$A$1:$AMJ$1"</definedName>
    <definedName name="Excel_BuiltIn_Print_Titles_3_1_1_2">#REF!</definedName>
    <definedName name="Excel_BuiltIn_Print_Titles_3_1_1_3">#REF!</definedName>
    <definedName name="Excel_BuiltIn_Print_Titles_3_1_10">#REF!</definedName>
    <definedName name="Excel_BuiltIn_Print_Titles_3_1_11">#REF!</definedName>
    <definedName name="Excel_BuiltIn_Print_Titles_3_1_2">#REF!</definedName>
    <definedName name="Excel_BuiltIn_Print_Titles_3_1_3">#REF!</definedName>
    <definedName name="Excel_BuiltIn_Print_Titles_3_1_6">#REF!</definedName>
    <definedName name="Excel_BuiltIn_Print_Titles_3_1_8">#REF!</definedName>
    <definedName name="Excel_BuiltIn_Print_Titles_3_1_9">#REF!</definedName>
    <definedName name="Excel_BuiltIn_Print_Titles_3_2">#REF!</definedName>
    <definedName name="Excel_BuiltIn_Print_Titles_3_3">#REF!</definedName>
    <definedName name="Excel_BuiltIn_Print_Titles_3_5">#REF!</definedName>
    <definedName name="Excel_BuiltIn_Print_Titles_3_6">#REF!</definedName>
    <definedName name="Excel_BuiltIn_Print_Titles_3_8">#REF!</definedName>
    <definedName name="Excel_BuiltIn_Print_Titles_4">#REF!</definedName>
    <definedName name="Excel_BuiltIn_Print_Titles_4_1">"$BLB_AU_BI.$A$1:$AMJ$8"</definedName>
    <definedName name="Excel_BuiltIn_Print_Titles_4_1_1">"$BLB_AU_BI.$A$1:$AMJ$8"</definedName>
    <definedName name="Excel_BuiltIn_Print_Titles_4_1_2">#REF!</definedName>
    <definedName name="Excel_BuiltIn_Print_Titles_4_1_3">#REF!</definedName>
    <definedName name="Excel_BuiltIn_Print_Titles_4_3">#REF!</definedName>
    <definedName name="Excel_BuiltIn_Print_Titles_5">#REF!</definedName>
    <definedName name="Excel_BuiltIn_Print_Titles_5_1">"$BLC_LAB.$A$1:$AMJ$8"</definedName>
    <definedName name="Excel_BuiltIn_Print_Titles_5_3">#REF!</definedName>
    <definedName name="Excel_BuiltIn_Print_Titles_6">#REF!</definedName>
    <definedName name="Excel_BuiltIn_Print_Titles_6_1">"$BLD_PAT.$A$1:$AMJ$8"</definedName>
    <definedName name="Excel_BuiltIn_Print_Titles_7">#REF!</definedName>
    <definedName name="Excel_BuiltIn_Print_Titles_7_1">"$BLE_4SL_SAN.$A$1:$AMJ$8"</definedName>
    <definedName name="Excel_BuiltIn_Print_Titles_7_3">#REF!</definedName>
    <definedName name="Excel_BuiltIn_Print_Titles_8">#REF!</definedName>
    <definedName name="Excel_BuiltIn_Print_Titles_8_1">"$BLF_4SL.$A$1:$AMJ$8"</definedName>
    <definedName name="Excel_BuiltIn_Print_Titles_8_1_1">(#REF!,#REF!)</definedName>
    <definedName name="Excel_BuiltIn_Print_Titles_8_1_1_2">(#REF!,#REF!)</definedName>
    <definedName name="Excel_BuiltIn_Print_Titles_8_1_10">(#REF!,#REF!)</definedName>
    <definedName name="Excel_BuiltIn_Print_Titles_8_1_11">(#REF!,#REF!)</definedName>
    <definedName name="Excel_BuiltIn_Print_Titles_8_1_3">(#REF!,#REF!)</definedName>
    <definedName name="Excel_BuiltIn_Print_Titles_8_1_6">(#REF!,#REF!)</definedName>
    <definedName name="Excel_BuiltIn_Print_Titles_8_1_8">(#REF!,#REF!)</definedName>
    <definedName name="Excel_BuiltIn_Print_Titles_8_1_9">(#REF!,#REF!)</definedName>
    <definedName name="Excel_BuiltIn_Print_Titles_8_3">#REF!</definedName>
    <definedName name="Excel_BuiltIn_Print_Titles_9">#REF!</definedName>
    <definedName name="Excel_BuiltIn_Print_Titles_9_1">"$BLG_VES.$A$1:$AMJ$10"</definedName>
    <definedName name="Excel_BuiltIn_Print_Titles_9_3">#REF!</definedName>
    <definedName name="Extenso">#N/A</definedName>
    <definedName name="Extenso_VALOR">"VALOR POR EXTENSO"</definedName>
    <definedName name="GFG">#REF!</definedName>
    <definedName name="GFG_1">#REF!</definedName>
    <definedName name="INDICES">[2]Cotações!$B$22:OFFSET([2]Cotações!$I$24,-1,0)</definedName>
    <definedName name="inf">'[6]Orçamento Global'!$D$38</definedName>
    <definedName name="item1">[7]Plan1!$J$13</definedName>
    <definedName name="item3">[7]Plan1!$J$30</definedName>
    <definedName name="item4">[7]Plan1!$J$39</definedName>
    <definedName name="LOCALIDADE">#REF!</definedName>
    <definedName name="LS">"S"</definedName>
    <definedName name="mo_base">[1]Base!$U$39</definedName>
    <definedName name="mo_sub_base">'[1]Sub-base'!$U$36</definedName>
    <definedName name="módulo1.Extenso">#N/A</definedName>
    <definedName name="NCOMPOSICOES">0</definedName>
    <definedName name="NCOTACOES">0</definedName>
    <definedName name="NEMPRESAS">3</definedName>
    <definedName name="NINDICES">1</definedName>
    <definedName name="NLant">5</definedName>
    <definedName name="NLEq">4</definedName>
    <definedName name="NLmin">5</definedName>
    <definedName name="NLMo">6</definedName>
    <definedName name="NLMp">5</definedName>
    <definedName name="NLTr">3</definedName>
    <definedName name="NRELATORIOS">COUNTA([2]Relatórios!$A:$A)-2</definedName>
    <definedName name="NumerEmpresa">3</definedName>
    <definedName name="NumerIndice">1</definedName>
    <definedName name="OnOff">"ON"</definedName>
    <definedName name="P.1">#REF!</definedName>
    <definedName name="P.10">#REF!</definedName>
    <definedName name="P.11">#REF!</definedName>
    <definedName name="P.12">#REF!</definedName>
    <definedName name="P.13">#REF!</definedName>
    <definedName name="P.14">#REF!</definedName>
    <definedName name="P.15">#REF!</definedName>
    <definedName name="P.2">#REF!</definedName>
    <definedName name="P.3">#REF!</definedName>
    <definedName name="P.4">#REF!</definedName>
    <definedName name="P.5">#REF!</definedName>
    <definedName name="P.6">#REF!</definedName>
    <definedName name="P.7">#REF!</definedName>
    <definedName name="P.8">#REF!</definedName>
    <definedName name="P.9">#REF!</definedName>
    <definedName name="PLANILHA">#REF!</definedName>
    <definedName name="PP1.1">#REF!</definedName>
    <definedName name="PP1.10">#REF!</definedName>
    <definedName name="PP1.11">#REF!</definedName>
    <definedName name="PP1.12">#REF!</definedName>
    <definedName name="PP1.13">#REF!</definedName>
    <definedName name="PP1.14">#REF!</definedName>
    <definedName name="PP1.15">#REF!</definedName>
    <definedName name="PP1.2">#REF!</definedName>
    <definedName name="PP1.3">#REF!</definedName>
    <definedName name="PP1.4">#REF!</definedName>
    <definedName name="PP1.5">#REF!</definedName>
    <definedName name="PP1.6">#REF!</definedName>
    <definedName name="PP1.7">#REF!</definedName>
    <definedName name="PP1.8">#REF!</definedName>
    <definedName name="PP1.9">#REF!</definedName>
    <definedName name="Print_Area">#REF!</definedName>
    <definedName name="QQ_2">#N/A</definedName>
    <definedName name="RBV">[8]Teor!$C$3:$C$7</definedName>
    <definedName name="REGULA">[1]Regula!$M$36</definedName>
    <definedName name="RelatoriosFontes">OFFSET([2]Relatórios!$A$5,1,0,NRELATORIOS)</definedName>
    <definedName name="Salario">1</definedName>
    <definedName name="SENHAGT" hidden="1">"PM2CAIXA"</definedName>
    <definedName name="T.1">#REF!</definedName>
    <definedName name="T.10">#REF!</definedName>
    <definedName name="T.11">#REF!</definedName>
    <definedName name="T.12">#REF!</definedName>
    <definedName name="T.13">#REF!</definedName>
    <definedName name="T.14">#REF!</definedName>
    <definedName name="T.15">#REF!</definedName>
    <definedName name="T.2">#REF!</definedName>
    <definedName name="T.3">#REF!</definedName>
    <definedName name="T.4">#REF!</definedName>
    <definedName name="T.5">#REF!</definedName>
    <definedName name="T.6">#REF!</definedName>
    <definedName name="T.7">#REF!</definedName>
    <definedName name="T.8">#REF!</definedName>
    <definedName name="T.9">#REF!</definedName>
    <definedName name="Teor">[8]Teor!$A$3:$A$7</definedName>
    <definedName name="Terraplenagem">#N/A</definedName>
    <definedName name="TipoObra">2</definedName>
    <definedName name="TipoRel">"Vale"</definedName>
    <definedName name="_xlnm.Print_Titles" localSheetId="1">'COMPOSIÇÕES UNITÁRIAS'!$1:$10</definedName>
    <definedName name="TOT.P">#REF!</definedName>
    <definedName name="TOT1.P">#REF!</definedName>
    <definedName name="Total1.1">#REF!</definedName>
    <definedName name="Total1.10">#REF!</definedName>
    <definedName name="Total1.11">#REF!</definedName>
    <definedName name="Total1.12">#REF!</definedName>
    <definedName name="Total1.2">#REF!</definedName>
    <definedName name="Total1.3">#REF!</definedName>
    <definedName name="Total1.4">#REF!</definedName>
    <definedName name="Total1.5">#REF!</definedName>
    <definedName name="Total1.6">#REF!</definedName>
    <definedName name="Total1.7">#REF!</definedName>
    <definedName name="Total1.8">#REF!</definedName>
    <definedName name="Total1.9">#REF!</definedName>
    <definedName name="Total2.1">#REF!</definedName>
    <definedName name="Total2.10">#REF!</definedName>
    <definedName name="Total2.11">#REF!</definedName>
    <definedName name="Total2.12">#REF!</definedName>
    <definedName name="Total2.13">#REF!</definedName>
    <definedName name="Total2.14">#REF!</definedName>
    <definedName name="Total2.15">#REF!</definedName>
    <definedName name="Total2.16">#REF!</definedName>
    <definedName name="Total2.17">#REF!</definedName>
    <definedName name="Total2.18">#REF!</definedName>
    <definedName name="Total2.2">#REF!</definedName>
    <definedName name="Total2.3">#REF!</definedName>
    <definedName name="Total2.4">#REF!</definedName>
    <definedName name="Total2.5">#REF!</definedName>
    <definedName name="Total2.6">#REF!</definedName>
    <definedName name="Total2.7">#REF!</definedName>
    <definedName name="Total2.8">#REF!</definedName>
    <definedName name="Total2.9">#REF!</definedName>
    <definedName name="Total3.1">#REF!</definedName>
    <definedName name="Total3.2">#REF!</definedName>
    <definedName name="Total3.3">#REF!</definedName>
    <definedName name="Total3.4">#REF!</definedName>
    <definedName name="Totalb1.1">#REF!</definedName>
    <definedName name="Totalb1.2">#REF!</definedName>
    <definedName name="Totalb1.3">#REF!</definedName>
    <definedName name="Totalb1.4">#REF!</definedName>
    <definedName name="Totalb1.5">#REF!</definedName>
    <definedName name="Totalb1.6">#REF!</definedName>
    <definedName name="Totalb2.1">#REF!</definedName>
    <definedName name="Totalb2.2">#REF!</definedName>
    <definedName name="Totalb2.3">#REF!</definedName>
    <definedName name="Totalb2.4">#REF!</definedName>
    <definedName name="Totalb2.5">#REF!</definedName>
    <definedName name="Totalb2.6">#REF!</definedName>
    <definedName name="Totalb2.7">#REF!</definedName>
    <definedName name="Totalc1.1">#REF!</definedName>
    <definedName name="Totalc1.2">#REF!</definedName>
    <definedName name="Totalc2.1">#REF!</definedName>
    <definedName name="Totald1.0">#REF!</definedName>
    <definedName name="Totald2.1">#REF!</definedName>
    <definedName name="Totale1.0">#REF!</definedName>
    <definedName name="Totale2.0">#REF!</definedName>
    <definedName name="Totalgeral1">#REF!</definedName>
    <definedName name="Totalgeral1a12">#REF!</definedName>
    <definedName name="Totalgeral2">#REF!</definedName>
    <definedName name="Totalgeral3">#REF!</definedName>
    <definedName name="TotalgeralA">#REF!</definedName>
    <definedName name="TotalgeralB">#REF!</definedName>
    <definedName name="Totalgeralb1">#REF!</definedName>
    <definedName name="Totalgeralb2">#REF!</definedName>
    <definedName name="TotalgeralC">#REF!</definedName>
    <definedName name="Totalgeralc1">#REF!</definedName>
    <definedName name="Totalgeralc2">#REF!</definedName>
    <definedName name="TotalgeralD">#REF!</definedName>
    <definedName name="Totalgerald1">#REF!</definedName>
    <definedName name="Totalgerald2">#REF!</definedName>
    <definedName name="TotalgeralE">#REF!</definedName>
    <definedName name="Totalgerale1">#REF!</definedName>
    <definedName name="Totalgerale2">#REF!</definedName>
    <definedName name="TT.1">#REF!</definedName>
    <definedName name="TT.10">#REF!</definedName>
    <definedName name="TT.11">#REF!</definedName>
    <definedName name="TT.12">#REF!</definedName>
    <definedName name="TT.13">#REF!</definedName>
    <definedName name="TT.14">#REF!</definedName>
    <definedName name="TT.15">#REF!</definedName>
    <definedName name="TT.2">#REF!</definedName>
    <definedName name="TT.3">#REF!</definedName>
    <definedName name="TT.4">#REF!</definedName>
    <definedName name="TT.5">#REF!</definedName>
    <definedName name="TT.6">#REF!</definedName>
    <definedName name="TT.7">#REF!</definedName>
    <definedName name="TT.8">#REF!</definedName>
    <definedName name="TT.9">#REF!</definedName>
    <definedName name="Vazios">[8]Teor!$B$3:$B$7</definedName>
    <definedName name="WEWRWR">#N/A</definedName>
    <definedName name="x">#REF!</definedName>
    <definedName name="XXX">#N/A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44" i="3" l="1"/>
  <c r="F243" i="3"/>
  <c r="F242" i="3"/>
  <c r="F232" i="3"/>
  <c r="F231" i="3"/>
  <c r="F225" i="3"/>
  <c r="F224" i="3"/>
  <c r="F223" i="3"/>
  <c r="F222" i="3"/>
  <c r="F221" i="3"/>
  <c r="F220" i="3"/>
  <c r="F219" i="3"/>
  <c r="F218" i="3"/>
  <c r="F217" i="3"/>
  <c r="F210" i="3"/>
  <c r="F209" i="3"/>
  <c r="F208" i="3"/>
  <c r="F207" i="3"/>
  <c r="F206" i="3"/>
  <c r="F205" i="3"/>
  <c r="F204" i="3"/>
  <c r="F203" i="3"/>
  <c r="F202" i="3"/>
  <c r="F201" i="3"/>
  <c r="F195" i="3"/>
  <c r="F194" i="3"/>
  <c r="F193" i="3"/>
  <c r="F192" i="3"/>
  <c r="F191" i="3"/>
  <c r="F190" i="3"/>
  <c r="F189" i="3"/>
  <c r="F183" i="3"/>
  <c r="F182" i="3"/>
  <c r="F181" i="3"/>
  <c r="F180" i="3"/>
  <c r="F179" i="3"/>
  <c r="F178" i="3"/>
  <c r="F177" i="3"/>
  <c r="F172" i="3"/>
  <c r="F171" i="3"/>
  <c r="F170" i="3"/>
  <c r="F169" i="3"/>
  <c r="F168" i="3"/>
  <c r="F167" i="3"/>
  <c r="F166" i="3"/>
  <c r="F165" i="3"/>
  <c r="F164" i="3"/>
  <c r="F157" i="3"/>
  <c r="F156" i="3"/>
  <c r="F155" i="3"/>
  <c r="F154" i="3"/>
  <c r="F153" i="3"/>
  <c r="F146" i="3"/>
  <c r="F145" i="3"/>
  <c r="F144" i="3"/>
  <c r="F143" i="3"/>
  <c r="F142" i="3"/>
  <c r="F141" i="3"/>
  <c r="F140" i="3"/>
  <c r="F139" i="3"/>
  <c r="F138" i="3"/>
  <c r="F137" i="3"/>
  <c r="F130" i="3"/>
  <c r="F129" i="3"/>
  <c r="D128" i="3"/>
  <c r="F128" i="3" s="1"/>
  <c r="F127" i="3"/>
  <c r="F126" i="3"/>
  <c r="F125" i="3"/>
  <c r="F124" i="3"/>
  <c r="F123" i="3"/>
  <c r="F122" i="3"/>
  <c r="F121" i="3"/>
  <c r="F116" i="3"/>
  <c r="F115" i="3"/>
  <c r="F114" i="3"/>
  <c r="F113" i="3"/>
  <c r="F112" i="3"/>
  <c r="F111" i="3"/>
  <c r="F110" i="3"/>
  <c r="F109" i="3"/>
  <c r="F108" i="3"/>
  <c r="F101" i="3"/>
  <c r="F100" i="3"/>
  <c r="F99" i="3"/>
  <c r="F98" i="3"/>
  <c r="F97" i="3"/>
  <c r="F96" i="3"/>
  <c r="F95" i="3"/>
  <c r="F94" i="3"/>
  <c r="F93" i="3"/>
  <c r="F86" i="3"/>
  <c r="F85" i="3"/>
  <c r="F84" i="3"/>
  <c r="F83" i="3"/>
  <c r="F82" i="3"/>
  <c r="F81" i="3"/>
  <c r="F80" i="3"/>
  <c r="F79" i="3"/>
  <c r="F78" i="3"/>
  <c r="F77" i="3"/>
  <c r="F72" i="3"/>
  <c r="F71" i="3"/>
  <c r="F70" i="3"/>
  <c r="F69" i="3"/>
  <c r="F68" i="3"/>
  <c r="F67" i="3"/>
  <c r="F66" i="3"/>
  <c r="F65" i="3"/>
  <c r="F64" i="3"/>
  <c r="F63" i="3"/>
  <c r="F62" i="3"/>
  <c r="F61" i="3"/>
  <c r="F60" i="3"/>
  <c r="F54" i="3"/>
  <c r="F53" i="3"/>
  <c r="F52" i="3"/>
  <c r="F51" i="3"/>
  <c r="F45" i="3"/>
  <c r="F44" i="3"/>
  <c r="F43" i="3"/>
  <c r="F42" i="3"/>
  <c r="F36" i="3"/>
  <c r="F35" i="3"/>
  <c r="F34" i="3"/>
  <c r="F33" i="3"/>
  <c r="F32" i="3"/>
  <c r="F31" i="3"/>
  <c r="F30" i="3"/>
  <c r="F29" i="3"/>
  <c r="F28" i="3"/>
  <c r="F27" i="3"/>
  <c r="F20" i="3"/>
  <c r="F19" i="3"/>
  <c r="F18" i="3"/>
  <c r="F17" i="3"/>
  <c r="F22" i="3" s="1"/>
  <c r="F39" i="1" s="1"/>
  <c r="F16" i="3"/>
  <c r="F246" i="3" l="1"/>
  <c r="F234" i="3"/>
  <c r="F226" i="3"/>
  <c r="F139" i="1" s="1"/>
  <c r="F211" i="3"/>
  <c r="F90" i="1" s="1"/>
  <c r="F197" i="3"/>
  <c r="F97" i="1" s="1"/>
  <c r="F185" i="3"/>
  <c r="F107" i="1" s="1"/>
  <c r="F173" i="3"/>
  <c r="F96" i="1" s="1"/>
  <c r="F158" i="3"/>
  <c r="F101" i="1" s="1"/>
  <c r="F147" i="3"/>
  <c r="F100" i="1" s="1"/>
  <c r="F131" i="3"/>
  <c r="F95" i="1" s="1"/>
  <c r="F117" i="3"/>
  <c r="F136" i="1" s="1"/>
  <c r="F102" i="3"/>
  <c r="F98" i="1" s="1"/>
  <c r="F87" i="3"/>
  <c r="F73" i="3"/>
  <c r="F92" i="1" s="1"/>
  <c r="F55" i="3"/>
  <c r="F88" i="1" s="1"/>
  <c r="F46" i="3"/>
  <c r="F181" i="1" s="1"/>
  <c r="F37" i="3"/>
  <c r="F134" i="1" s="1"/>
  <c r="G107" i="1"/>
  <c r="H107" i="1" s="1"/>
  <c r="F135" i="1" l="1"/>
  <c r="F89" i="1"/>
  <c r="G284" i="1"/>
  <c r="H284" i="1" s="1"/>
  <c r="G234" i="1" l="1"/>
  <c r="H234" i="1" s="1"/>
  <c r="G307" i="1"/>
  <c r="H307" i="1" s="1"/>
  <c r="G298" i="1" l="1"/>
  <c r="H298" i="1" s="1"/>
  <c r="G306" i="1" l="1"/>
  <c r="H306" i="1" s="1"/>
  <c r="G140" i="1"/>
  <c r="H140" i="1" s="1"/>
  <c r="G139" i="1"/>
  <c r="H139" i="1" s="1"/>
  <c r="G106" i="1"/>
  <c r="H106" i="1" s="1"/>
  <c r="G105" i="1"/>
  <c r="H105" i="1" s="1"/>
  <c r="G104" i="1"/>
  <c r="H104" i="1" s="1"/>
  <c r="G103" i="1" l="1"/>
  <c r="H103" i="1" s="1"/>
  <c r="E305" i="1"/>
  <c r="G172" i="1"/>
  <c r="H172" i="1" s="1"/>
  <c r="G173" i="1"/>
  <c r="H173" i="1" s="1"/>
  <c r="G170" i="1"/>
  <c r="H170" i="1" s="1"/>
  <c r="G169" i="1"/>
  <c r="H169" i="1" s="1"/>
  <c r="E181" i="1"/>
  <c r="G161" i="1"/>
  <c r="H161" i="1" s="1"/>
  <c r="E95" i="1"/>
  <c r="G102" i="1" l="1"/>
  <c r="H102" i="1" s="1"/>
  <c r="G101" i="1"/>
  <c r="H101" i="1" s="1"/>
  <c r="G100" i="1"/>
  <c r="H100" i="1" s="1"/>
  <c r="G99" i="1"/>
  <c r="H99" i="1" s="1"/>
  <c r="G138" i="1"/>
  <c r="H138" i="1" s="1"/>
  <c r="G97" i="1"/>
  <c r="H97" i="1" s="1"/>
  <c r="G98" i="1"/>
  <c r="H98" i="1" s="1"/>
  <c r="G96" i="1"/>
  <c r="H96" i="1" s="1"/>
  <c r="G95" i="1"/>
  <c r="H95" i="1" s="1"/>
  <c r="G94" i="1"/>
  <c r="H94" i="1" s="1"/>
  <c r="G305" i="1"/>
  <c r="H305" i="1" s="1"/>
  <c r="G181" i="1"/>
  <c r="H181" i="1" s="1"/>
  <c r="G134" i="1"/>
  <c r="H134" i="1" s="1"/>
  <c r="G135" i="1"/>
  <c r="H135" i="1" s="1"/>
  <c r="G136" i="1"/>
  <c r="H136" i="1" s="1"/>
  <c r="G137" i="1"/>
  <c r="H137" i="1" s="1"/>
  <c r="G304" i="1" l="1"/>
  <c r="H304" i="1" s="1"/>
  <c r="G303" i="1"/>
  <c r="H303" i="1" s="1"/>
  <c r="G302" i="1"/>
  <c r="H302" i="1" s="1"/>
  <c r="G133" i="1"/>
  <c r="H133" i="1" s="1"/>
  <c r="G92" i="1"/>
  <c r="H92" i="1" s="1"/>
  <c r="G93" i="1"/>
  <c r="H93" i="1" s="1"/>
  <c r="G132" i="1"/>
  <c r="H132" i="1" s="1"/>
  <c r="G39" i="1"/>
  <c r="H39" i="1" s="1"/>
  <c r="G87" i="1"/>
  <c r="H87" i="1" s="1"/>
  <c r="G88" i="1"/>
  <c r="H88" i="1" s="1"/>
  <c r="G89" i="1"/>
  <c r="H89" i="1" s="1"/>
  <c r="G90" i="1"/>
  <c r="H90" i="1" s="1"/>
  <c r="G91" i="1"/>
  <c r="H91" i="1" s="1"/>
  <c r="G180" i="1"/>
  <c r="H180" i="1" s="1"/>
  <c r="G40" i="1"/>
  <c r="H40" i="1" s="1"/>
  <c r="G38" i="1" l="1"/>
  <c r="H38" i="1" s="1"/>
  <c r="G37" i="1"/>
  <c r="H37" i="1" s="1"/>
  <c r="G36" i="1"/>
  <c r="H36" i="1" s="1"/>
  <c r="G35" i="1"/>
  <c r="H35" i="1" s="1"/>
  <c r="G288" i="1" l="1"/>
  <c r="H288" i="1" s="1"/>
  <c r="G289" i="1"/>
  <c r="H289" i="1" s="1"/>
  <c r="G290" i="1"/>
  <c r="H290" i="1" s="1"/>
  <c r="G291" i="1"/>
  <c r="H291" i="1" s="1"/>
  <c r="G292" i="1"/>
  <c r="H292" i="1" s="1"/>
  <c r="G293" i="1"/>
  <c r="H293" i="1" s="1"/>
  <c r="G294" i="1"/>
  <c r="H294" i="1" s="1"/>
  <c r="G295" i="1"/>
  <c r="H295" i="1" s="1"/>
  <c r="G296" i="1"/>
  <c r="H296" i="1" s="1"/>
  <c r="G297" i="1"/>
  <c r="H297" i="1" s="1"/>
  <c r="G299" i="1"/>
  <c r="H299" i="1" s="1"/>
  <c r="G300" i="1"/>
  <c r="H300" i="1" s="1"/>
  <c r="G301" i="1"/>
  <c r="H301" i="1" s="1"/>
  <c r="G287" i="1"/>
  <c r="H287" i="1" s="1"/>
  <c r="G245" i="1"/>
  <c r="H245" i="1" s="1"/>
  <c r="G246" i="1"/>
  <c r="H246" i="1" s="1"/>
  <c r="G247" i="1"/>
  <c r="H247" i="1" s="1"/>
  <c r="G248" i="1"/>
  <c r="H248" i="1" s="1"/>
  <c r="G249" i="1"/>
  <c r="H249" i="1" s="1"/>
  <c r="G250" i="1"/>
  <c r="H250" i="1" s="1"/>
  <c r="G251" i="1"/>
  <c r="H251" i="1" s="1"/>
  <c r="G252" i="1"/>
  <c r="H252" i="1" s="1"/>
  <c r="G253" i="1"/>
  <c r="H253" i="1" s="1"/>
  <c r="G254" i="1"/>
  <c r="H254" i="1" s="1"/>
  <c r="G255" i="1"/>
  <c r="H255" i="1" s="1"/>
  <c r="G256" i="1"/>
  <c r="H256" i="1" s="1"/>
  <c r="G257" i="1"/>
  <c r="H257" i="1" s="1"/>
  <c r="G258" i="1"/>
  <c r="H258" i="1" s="1"/>
  <c r="G259" i="1"/>
  <c r="H259" i="1" s="1"/>
  <c r="G260" i="1"/>
  <c r="H260" i="1" s="1"/>
  <c r="G261" i="1"/>
  <c r="H261" i="1" s="1"/>
  <c r="G262" i="1"/>
  <c r="H262" i="1" s="1"/>
  <c r="G263" i="1"/>
  <c r="H263" i="1" s="1"/>
  <c r="G264" i="1"/>
  <c r="H264" i="1" s="1"/>
  <c r="G265" i="1"/>
  <c r="H265" i="1" s="1"/>
  <c r="G266" i="1"/>
  <c r="H266" i="1" s="1"/>
  <c r="G267" i="1"/>
  <c r="H267" i="1" s="1"/>
  <c r="G268" i="1"/>
  <c r="H268" i="1" s="1"/>
  <c r="G269" i="1"/>
  <c r="H269" i="1" s="1"/>
  <c r="G270" i="1"/>
  <c r="H270" i="1" s="1"/>
  <c r="G271" i="1"/>
  <c r="H271" i="1" s="1"/>
  <c r="G272" i="1"/>
  <c r="H272" i="1" s="1"/>
  <c r="G273" i="1"/>
  <c r="H273" i="1" s="1"/>
  <c r="G274" i="1"/>
  <c r="H274" i="1" s="1"/>
  <c r="G275" i="1"/>
  <c r="H275" i="1" s="1"/>
  <c r="G276" i="1"/>
  <c r="H276" i="1" s="1"/>
  <c r="G277" i="1"/>
  <c r="H277" i="1" s="1"/>
  <c r="G278" i="1"/>
  <c r="H278" i="1" s="1"/>
  <c r="G279" i="1"/>
  <c r="H279" i="1" s="1"/>
  <c r="G280" i="1"/>
  <c r="H280" i="1" s="1"/>
  <c r="G281" i="1"/>
  <c r="H281" i="1" s="1"/>
  <c r="G282" i="1"/>
  <c r="H282" i="1" s="1"/>
  <c r="G283" i="1"/>
  <c r="H283" i="1" s="1"/>
  <c r="G244" i="1"/>
  <c r="H244" i="1" s="1"/>
  <c r="G238" i="1"/>
  <c r="H238" i="1" s="1"/>
  <c r="G239" i="1"/>
  <c r="H239" i="1" s="1"/>
  <c r="G240" i="1"/>
  <c r="H240" i="1" s="1"/>
  <c r="G241" i="1"/>
  <c r="H241" i="1" s="1"/>
  <c r="G237" i="1"/>
  <c r="H237" i="1" s="1"/>
  <c r="H285" i="1" l="1"/>
  <c r="H308" i="1"/>
  <c r="H242" i="1"/>
  <c r="G184" i="1"/>
  <c r="H184" i="1" s="1"/>
  <c r="G185" i="1"/>
  <c r="H185" i="1" s="1"/>
  <c r="G186" i="1"/>
  <c r="H186" i="1" s="1"/>
  <c r="G187" i="1"/>
  <c r="H187" i="1" s="1"/>
  <c r="G188" i="1"/>
  <c r="H188" i="1" s="1"/>
  <c r="G189" i="1"/>
  <c r="H189" i="1" s="1"/>
  <c r="G190" i="1"/>
  <c r="H190" i="1" s="1"/>
  <c r="G191" i="1"/>
  <c r="H191" i="1" s="1"/>
  <c r="G192" i="1"/>
  <c r="H192" i="1" s="1"/>
  <c r="G193" i="1"/>
  <c r="H193" i="1" s="1"/>
  <c r="G194" i="1"/>
  <c r="H194" i="1" s="1"/>
  <c r="G195" i="1"/>
  <c r="H195" i="1" s="1"/>
  <c r="G196" i="1"/>
  <c r="H196" i="1" s="1"/>
  <c r="G197" i="1"/>
  <c r="H197" i="1" s="1"/>
  <c r="G198" i="1"/>
  <c r="H198" i="1" s="1"/>
  <c r="G199" i="1"/>
  <c r="H199" i="1" s="1"/>
  <c r="G200" i="1"/>
  <c r="H200" i="1" s="1"/>
  <c r="G201" i="1"/>
  <c r="H201" i="1" s="1"/>
  <c r="G202" i="1"/>
  <c r="H202" i="1" s="1"/>
  <c r="G203" i="1"/>
  <c r="H203" i="1" s="1"/>
  <c r="G204" i="1"/>
  <c r="H204" i="1" s="1"/>
  <c r="G205" i="1"/>
  <c r="H205" i="1" s="1"/>
  <c r="G206" i="1"/>
  <c r="H206" i="1" s="1"/>
  <c r="G207" i="1"/>
  <c r="H207" i="1" s="1"/>
  <c r="G208" i="1"/>
  <c r="H208" i="1" s="1"/>
  <c r="G209" i="1"/>
  <c r="H209" i="1" s="1"/>
  <c r="G210" i="1"/>
  <c r="H210" i="1" s="1"/>
  <c r="G211" i="1"/>
  <c r="H211" i="1" s="1"/>
  <c r="G212" i="1"/>
  <c r="H212" i="1" s="1"/>
  <c r="G213" i="1"/>
  <c r="H213" i="1" s="1"/>
  <c r="G214" i="1"/>
  <c r="H214" i="1" s="1"/>
  <c r="G215" i="1"/>
  <c r="H215" i="1" s="1"/>
  <c r="G216" i="1"/>
  <c r="H216" i="1" s="1"/>
  <c r="G217" i="1"/>
  <c r="H217" i="1" s="1"/>
  <c r="G218" i="1"/>
  <c r="H218" i="1" s="1"/>
  <c r="G219" i="1"/>
  <c r="H219" i="1" s="1"/>
  <c r="G220" i="1"/>
  <c r="H220" i="1" s="1"/>
  <c r="G221" i="1"/>
  <c r="H221" i="1" s="1"/>
  <c r="G222" i="1"/>
  <c r="H222" i="1" s="1"/>
  <c r="G223" i="1"/>
  <c r="H223" i="1" s="1"/>
  <c r="G224" i="1"/>
  <c r="H224" i="1" s="1"/>
  <c r="G225" i="1"/>
  <c r="H225" i="1" s="1"/>
  <c r="G226" i="1"/>
  <c r="H226" i="1" s="1"/>
  <c r="G227" i="1"/>
  <c r="H227" i="1" s="1"/>
  <c r="G228" i="1"/>
  <c r="H228" i="1" s="1"/>
  <c r="G229" i="1"/>
  <c r="H229" i="1" s="1"/>
  <c r="G230" i="1"/>
  <c r="H230" i="1" s="1"/>
  <c r="G231" i="1"/>
  <c r="H231" i="1" s="1"/>
  <c r="G232" i="1"/>
  <c r="H232" i="1" s="1"/>
  <c r="G233" i="1"/>
  <c r="H233" i="1" s="1"/>
  <c r="G167" i="1"/>
  <c r="H167" i="1" s="1"/>
  <c r="G168" i="1"/>
  <c r="H168" i="1" s="1"/>
  <c r="G171" i="1"/>
  <c r="H171" i="1" s="1"/>
  <c r="G174" i="1"/>
  <c r="H174" i="1" s="1"/>
  <c r="G175" i="1"/>
  <c r="H175" i="1" s="1"/>
  <c r="G176" i="1"/>
  <c r="H176" i="1" s="1"/>
  <c r="G177" i="1"/>
  <c r="H177" i="1" s="1"/>
  <c r="G178" i="1"/>
  <c r="H178" i="1" s="1"/>
  <c r="G179" i="1"/>
  <c r="H179" i="1" s="1"/>
  <c r="G110" i="1"/>
  <c r="H110" i="1" s="1"/>
  <c r="G111" i="1"/>
  <c r="H111" i="1" s="1"/>
  <c r="G112" i="1"/>
  <c r="H112" i="1" s="1"/>
  <c r="G113" i="1"/>
  <c r="H113" i="1" s="1"/>
  <c r="G114" i="1"/>
  <c r="H114" i="1" s="1"/>
  <c r="G115" i="1"/>
  <c r="H115" i="1" s="1"/>
  <c r="G116" i="1"/>
  <c r="H116" i="1" s="1"/>
  <c r="G117" i="1"/>
  <c r="H117" i="1" s="1"/>
  <c r="G118" i="1"/>
  <c r="H118" i="1" s="1"/>
  <c r="G119" i="1"/>
  <c r="H119" i="1" s="1"/>
  <c r="G120" i="1"/>
  <c r="H120" i="1" s="1"/>
  <c r="G121" i="1"/>
  <c r="H121" i="1" s="1"/>
  <c r="G122" i="1"/>
  <c r="H122" i="1" s="1"/>
  <c r="G123" i="1"/>
  <c r="H123" i="1" s="1"/>
  <c r="G124" i="1"/>
  <c r="H124" i="1" s="1"/>
  <c r="G125" i="1"/>
  <c r="H125" i="1" s="1"/>
  <c r="G126" i="1"/>
  <c r="H126" i="1" s="1"/>
  <c r="G127" i="1"/>
  <c r="H127" i="1" s="1"/>
  <c r="G128" i="1"/>
  <c r="H128" i="1" s="1"/>
  <c r="G129" i="1"/>
  <c r="H129" i="1" s="1"/>
  <c r="G130" i="1"/>
  <c r="H130" i="1" s="1"/>
  <c r="G131" i="1"/>
  <c r="H131" i="1" s="1"/>
  <c r="G144" i="1"/>
  <c r="H144" i="1" s="1"/>
  <c r="G145" i="1"/>
  <c r="H145" i="1" s="1"/>
  <c r="G146" i="1"/>
  <c r="H146" i="1" s="1"/>
  <c r="G147" i="1"/>
  <c r="H147" i="1" s="1"/>
  <c r="G148" i="1"/>
  <c r="H148" i="1" s="1"/>
  <c r="G149" i="1"/>
  <c r="H149" i="1" s="1"/>
  <c r="G150" i="1"/>
  <c r="H150" i="1" s="1"/>
  <c r="G153" i="1"/>
  <c r="H153" i="1" s="1"/>
  <c r="G154" i="1"/>
  <c r="H154" i="1" s="1"/>
  <c r="G155" i="1"/>
  <c r="H155" i="1" s="1"/>
  <c r="G156" i="1"/>
  <c r="H156" i="1" s="1"/>
  <c r="G157" i="1"/>
  <c r="H157" i="1" s="1"/>
  <c r="G158" i="1"/>
  <c r="H158" i="1" s="1"/>
  <c r="G159" i="1"/>
  <c r="H159" i="1" s="1"/>
  <c r="G160" i="1"/>
  <c r="H160" i="1" s="1"/>
  <c r="G162" i="1"/>
  <c r="H162" i="1" s="1"/>
  <c r="G163" i="1"/>
  <c r="H163" i="1" s="1"/>
  <c r="G164" i="1"/>
  <c r="H164" i="1" s="1"/>
  <c r="G80" i="1"/>
  <c r="H80" i="1" s="1"/>
  <c r="G81" i="1"/>
  <c r="H81" i="1" s="1"/>
  <c r="G82" i="1"/>
  <c r="H82" i="1" s="1"/>
  <c r="G83" i="1"/>
  <c r="H83" i="1" s="1"/>
  <c r="G84" i="1"/>
  <c r="H84" i="1" s="1"/>
  <c r="G85" i="1"/>
  <c r="H85" i="1" s="1"/>
  <c r="G86" i="1"/>
  <c r="H86" i="1" s="1"/>
  <c r="H108" i="1" l="1"/>
  <c r="H235" i="1"/>
  <c r="H141" i="1"/>
  <c r="H182" i="1"/>
  <c r="H151" i="1"/>
  <c r="H165" i="1"/>
  <c r="E9" i="1"/>
  <c r="G77" i="1" l="1"/>
  <c r="H77" i="1" s="1"/>
  <c r="G57" i="1" l="1"/>
  <c r="G59" i="1"/>
  <c r="H57" i="1" l="1"/>
  <c r="H59" i="1"/>
  <c r="G43" i="1"/>
  <c r="H43" i="1" s="1"/>
  <c r="G44" i="1"/>
  <c r="H44" i="1" s="1"/>
  <c r="G45" i="1"/>
  <c r="H45" i="1" s="1"/>
  <c r="G46" i="1"/>
  <c r="H46" i="1" s="1"/>
  <c r="G47" i="1"/>
  <c r="H47" i="1" s="1"/>
  <c r="G48" i="1"/>
  <c r="H48" i="1" s="1"/>
  <c r="G51" i="1"/>
  <c r="H51" i="1" s="1"/>
  <c r="G52" i="1"/>
  <c r="H52" i="1" s="1"/>
  <c r="G53" i="1"/>
  <c r="H53" i="1" s="1"/>
  <c r="G54" i="1"/>
  <c r="H54" i="1" s="1"/>
  <c r="G58" i="1"/>
  <c r="H58" i="1" s="1"/>
  <c r="G60" i="1"/>
  <c r="H60" i="1" s="1"/>
  <c r="G61" i="1"/>
  <c r="H61" i="1" s="1"/>
  <c r="G62" i="1"/>
  <c r="H62" i="1" s="1"/>
  <c r="G63" i="1"/>
  <c r="H63" i="1" s="1"/>
  <c r="G64" i="1"/>
  <c r="H64" i="1" s="1"/>
  <c r="G65" i="1"/>
  <c r="H65" i="1" s="1"/>
  <c r="G66" i="1"/>
  <c r="H66" i="1" s="1"/>
  <c r="G67" i="1"/>
  <c r="H67" i="1" s="1"/>
  <c r="G68" i="1"/>
  <c r="H68" i="1" s="1"/>
  <c r="G69" i="1"/>
  <c r="H69" i="1" s="1"/>
  <c r="G70" i="1"/>
  <c r="H70" i="1" s="1"/>
  <c r="G71" i="1"/>
  <c r="H71" i="1" s="1"/>
  <c r="G72" i="1"/>
  <c r="H72" i="1" s="1"/>
  <c r="G73" i="1"/>
  <c r="H73" i="1" s="1"/>
  <c r="G74" i="1"/>
  <c r="H74" i="1" s="1"/>
  <c r="G75" i="1"/>
  <c r="H75" i="1" s="1"/>
  <c r="G76" i="1"/>
  <c r="H76" i="1" s="1"/>
  <c r="G34" i="1"/>
  <c r="H34" i="1" s="1"/>
  <c r="G33" i="1"/>
  <c r="H33" i="1" s="1"/>
  <c r="G32" i="1"/>
  <c r="H32" i="1" s="1"/>
  <c r="G31" i="1"/>
  <c r="H31" i="1" s="1"/>
  <c r="H55" i="1" l="1"/>
  <c r="H78" i="1"/>
  <c r="H49" i="1"/>
  <c r="E20" i="1"/>
  <c r="G10" i="1"/>
  <c r="G11" i="1"/>
  <c r="H11" i="1" s="1"/>
  <c r="G12" i="1"/>
  <c r="H12" i="1" s="1"/>
  <c r="G13" i="1"/>
  <c r="H13" i="1" s="1"/>
  <c r="G14" i="1"/>
  <c r="H14" i="1" s="1"/>
  <c r="G15" i="1"/>
  <c r="H15" i="1" s="1"/>
  <c r="G16" i="1"/>
  <c r="H16" i="1" s="1"/>
  <c r="G17" i="1"/>
  <c r="H17" i="1" s="1"/>
  <c r="G18" i="1"/>
  <c r="H18" i="1" s="1"/>
  <c r="G19" i="1"/>
  <c r="H19" i="1" s="1"/>
  <c r="G20" i="1"/>
  <c r="G21" i="1"/>
  <c r="H21" i="1" s="1"/>
  <c r="G22" i="1"/>
  <c r="H22" i="1" s="1"/>
  <c r="G23" i="1"/>
  <c r="H23" i="1" s="1"/>
  <c r="G24" i="1"/>
  <c r="H24" i="1" s="1"/>
  <c r="G25" i="1"/>
  <c r="H25" i="1" s="1"/>
  <c r="G26" i="1"/>
  <c r="H26" i="1" s="1"/>
  <c r="G27" i="1"/>
  <c r="H27" i="1" s="1"/>
  <c r="G28" i="1"/>
  <c r="H28" i="1" s="1"/>
  <c r="G29" i="1"/>
  <c r="H29" i="1" s="1"/>
  <c r="G30" i="1"/>
  <c r="H30" i="1" s="1"/>
  <c r="E10" i="1"/>
  <c r="H10" i="1" l="1"/>
  <c r="H20" i="1"/>
  <c r="G9" i="1"/>
  <c r="H9" i="1" s="1"/>
  <c r="H41" i="1" l="1"/>
  <c r="H309" i="1" s="1"/>
</calcChain>
</file>

<file path=xl/sharedStrings.xml><?xml version="1.0" encoding="utf-8"?>
<sst xmlns="http://schemas.openxmlformats.org/spreadsheetml/2006/main" count="1798" uniqueCount="1016">
  <si>
    <t>REF.:</t>
  </si>
  <si>
    <t>BDI:</t>
  </si>
  <si>
    <t>AL</t>
  </si>
  <si>
    <t>ITEM</t>
  </si>
  <si>
    <t>CODIGO</t>
  </si>
  <si>
    <t>DESCRIÇÃO</t>
  </si>
  <si>
    <t>SESC - ALAGOAS</t>
  </si>
  <si>
    <t>UND</t>
  </si>
  <si>
    <t>QTD</t>
  </si>
  <si>
    <t>VALORES</t>
  </si>
  <si>
    <t>UNITÁRIO</t>
  </si>
  <si>
    <t>UNIT. C/ BDI</t>
  </si>
  <si>
    <t>TOTAL</t>
  </si>
  <si>
    <t>01.00</t>
  </si>
  <si>
    <t>DEMOLIÇÕES E RETIRADAS</t>
  </si>
  <si>
    <t>01.01</t>
  </si>
  <si>
    <t>LOCAL:</t>
  </si>
  <si>
    <t>m²</t>
  </si>
  <si>
    <t>DESMONTAGEM DE ESTRUTURA METÁLICA COM RETIRADA DE SOLDA E CORTE DE PEÇAS POR MEIO DE LIXADEIRA</t>
  </si>
  <si>
    <t>08344/ORSE</t>
  </si>
  <si>
    <t>MEMORIAL</t>
  </si>
  <si>
    <t>01.02</t>
  </si>
  <si>
    <t>030/ORSE</t>
  </si>
  <si>
    <t>Demolição de madeiramento em coberturas com telhas cerâmicas</t>
  </si>
  <si>
    <t>ÁREA DO SESC CENTRO</t>
  </si>
  <si>
    <t>01.03</t>
  </si>
  <si>
    <t>ÁREAS DO LEVANTAMENTO DAS COBERTAS DOS PRÉDIOS DO SESC POÇO, GUAXUMA E JARAGUA.</t>
  </si>
  <si>
    <t>038/ORSE</t>
  </si>
  <si>
    <t>Remoção de calha de zinco</t>
  </si>
  <si>
    <t>m</t>
  </si>
  <si>
    <t>COMPRIMENTO DE CALHA NO SESC POÇO</t>
  </si>
  <si>
    <t>01.04</t>
  </si>
  <si>
    <t>Remoção de esquadria metálica, com ou sem reaproveitamento</t>
  </si>
  <si>
    <t>4942/ORSE</t>
  </si>
  <si>
    <t>01.05</t>
  </si>
  <si>
    <t>Remoção de esquadria de madeira, com ou sem batente</t>
  </si>
  <si>
    <t>031/ORSE</t>
  </si>
  <si>
    <t>01.06</t>
  </si>
  <si>
    <t>4268/ORSE</t>
  </si>
  <si>
    <t>Remoção de árvore, porte médio, com utilização de retro-escavadeira</t>
  </si>
  <si>
    <t>01.07</t>
  </si>
  <si>
    <t>7991/ORSE</t>
  </si>
  <si>
    <t>Demolição de rufo de concreto</t>
  </si>
  <si>
    <t>01.08</t>
  </si>
  <si>
    <t>Demolição de pilares e vigas em concreto armado, de forma manual, sem reaproveitamento. af_12/2017</t>
  </si>
  <si>
    <t>97626/SINAPI</t>
  </si>
  <si>
    <t>m³</t>
  </si>
  <si>
    <t>01.09</t>
  </si>
  <si>
    <t>013/ORSE</t>
  </si>
  <si>
    <t>Demolição de concreto manualmente</t>
  </si>
  <si>
    <t>01.10</t>
  </si>
  <si>
    <t>023/ORSE</t>
  </si>
  <si>
    <t>Demolição de divisórias tipo divilux</t>
  </si>
  <si>
    <t>01.11</t>
  </si>
  <si>
    <t>012/ORSE</t>
  </si>
  <si>
    <t>Demolição de forros</t>
  </si>
  <si>
    <t>01.12</t>
  </si>
  <si>
    <t>4876/ORSE</t>
  </si>
  <si>
    <t>01.13</t>
  </si>
  <si>
    <t>Remoção de madeiramento, exclusive peças principais</t>
  </si>
  <si>
    <t>06/ORSE</t>
  </si>
  <si>
    <t>Demolição de alvenaria de bloco cerâmico e=0,09m - revestida</t>
  </si>
  <si>
    <t>01.14</t>
  </si>
  <si>
    <t>8038/ORSE</t>
  </si>
  <si>
    <t>Demolição de alvenaria de elementos vazados (cobogó), sem reaproveitamento</t>
  </si>
  <si>
    <t>01.15</t>
  </si>
  <si>
    <t>018/ORSE</t>
  </si>
  <si>
    <t>Demolição de piso cerâmico ou ladrilho</t>
  </si>
  <si>
    <t>01.16</t>
  </si>
  <si>
    <t>016/ORSE</t>
  </si>
  <si>
    <t>Demolição manual de piso cimentado sobre lastro de concreto - Rev 01</t>
  </si>
  <si>
    <t>01.17</t>
  </si>
  <si>
    <t>Demolição de piso em pedra calcárea</t>
  </si>
  <si>
    <t>4801/ORSE</t>
  </si>
  <si>
    <t>01.18</t>
  </si>
  <si>
    <t>035/ORSE</t>
  </si>
  <si>
    <t>Demolição de pisos vinílicos (paviflex), exclusive contra-piso</t>
  </si>
  <si>
    <t>01.19</t>
  </si>
  <si>
    <t>022/ORSE</t>
  </si>
  <si>
    <t>Demolição de revestimento cerâmico ou azulejo</t>
  </si>
  <si>
    <t>01.20</t>
  </si>
  <si>
    <t>020/ORSE</t>
  </si>
  <si>
    <t>Demolição de pavimentação em paralelepípedo ou pré-moldados de concreto c/ reaproveitamento</t>
  </si>
  <si>
    <t>01.21</t>
  </si>
  <si>
    <t>017/ORSE</t>
  </si>
  <si>
    <t>Demolição de reboco</t>
  </si>
  <si>
    <t>01.22</t>
  </si>
  <si>
    <t>032/ORSE</t>
  </si>
  <si>
    <t>Remoção de carpete</t>
  </si>
  <si>
    <t>01.23</t>
  </si>
  <si>
    <t>040/ORSE</t>
  </si>
  <si>
    <t>Remoção de luminária</t>
  </si>
  <si>
    <t>und</t>
  </si>
  <si>
    <t>01.24</t>
  </si>
  <si>
    <t>029/ORSE</t>
  </si>
  <si>
    <t>Remoção de pintura à óleo ou esmalte</t>
  </si>
  <si>
    <t>01.25</t>
  </si>
  <si>
    <t>026/ORSE</t>
  </si>
  <si>
    <t>Coleta e carga manuais de entulho</t>
  </si>
  <si>
    <t>01.26</t>
  </si>
  <si>
    <t>2545/ORSE</t>
  </si>
  <si>
    <t>Transporte de material, por peso, com caminhão basculante, com ciclo definido e dmt 2001 a 3000m. Rev 01</t>
  </si>
  <si>
    <t>t</t>
  </si>
  <si>
    <t>02.00</t>
  </si>
  <si>
    <t>INFRA-ESTRUTURA</t>
  </si>
  <si>
    <t>02.01</t>
  </si>
  <si>
    <t>03/ORSE</t>
  </si>
  <si>
    <t>Limpeza manual de terreno com vegetação rasteira, incluindo roçagem e queima</t>
  </si>
  <si>
    <t>m2</t>
  </si>
  <si>
    <t>02.02</t>
  </si>
  <si>
    <t>Aterro de caixão de ediificação, com fornec. de areia, adensada com águ</t>
  </si>
  <si>
    <t>077/ORSE</t>
  </si>
  <si>
    <t>02.03</t>
  </si>
  <si>
    <t>147/ORSE</t>
  </si>
  <si>
    <t>Cintas e vergas em concreto armado pré-moldado fck=15 mpa, seção 9x12cm</t>
  </si>
  <si>
    <t>02.04</t>
  </si>
  <si>
    <t>165/ORSE</t>
  </si>
  <si>
    <t>Alvenaria bloco cerâmico vedação, 9x19x24cm, e=24cm, com argamassa t5 - 1:2:8 (cimento/cal/areia), junta=2cm</t>
  </si>
  <si>
    <t>02.05</t>
  </si>
  <si>
    <t>2497/ORSE</t>
  </si>
  <si>
    <t>Escavação manual de vala ou cava em material de 1ª categoria, profundidade até 1,50m</t>
  </si>
  <si>
    <t>02.06</t>
  </si>
  <si>
    <t>Concreto ciclópico</t>
  </si>
  <si>
    <t>094/ORSE</t>
  </si>
  <si>
    <t>03.00</t>
  </si>
  <si>
    <t>SUPER-ESTRUTURA</t>
  </si>
  <si>
    <t>03.01</t>
  </si>
  <si>
    <t>Batente em madeira de lei l = 0,14 m (caixão), para portas de 0,60 a 1,00m de largura, h=2,20m, incluso 02 jogos de aliza</t>
  </si>
  <si>
    <t>1769/ORSE</t>
  </si>
  <si>
    <t>Alvenaria bloco cerâmico vedação, 9x19x24cm, e=9cm, com argamassa t5 - 1:2:8 (cimento/cal/areia), junta=1cm - Rev.09</t>
  </si>
  <si>
    <t>0151/ORSE</t>
  </si>
  <si>
    <t>03.02</t>
  </si>
  <si>
    <t>0165/ORSE</t>
  </si>
  <si>
    <t>03.03</t>
  </si>
  <si>
    <t>6457/ORSE</t>
  </si>
  <si>
    <t>Concreto armado fck=15MPa fabricado na obra, adensado e lançado, para Uso Geral, com formas planas em compensado resinado 12mm (05 usos)</t>
  </si>
  <si>
    <t>03.04</t>
  </si>
  <si>
    <t>7369/ORSE</t>
  </si>
  <si>
    <t>Concreto Armado fck=30,0MPa, usinado, bombeado, adensado e lançado, para uso Geral, com formas planas em compensado resinado 12mm (05 usos)</t>
  </si>
  <si>
    <t>04.00</t>
  </si>
  <si>
    <t>ESQUADRIAS</t>
  </si>
  <si>
    <t>04.01</t>
  </si>
  <si>
    <t>04.02</t>
  </si>
  <si>
    <t>7315/ORSE</t>
  </si>
  <si>
    <t>Fechadura para portas interna/externas, IMAB, linha Duna, ref.8866-CR, ou similar</t>
  </si>
  <si>
    <t>04.03</t>
  </si>
  <si>
    <t>Botoeira de destrave de fechadura eletromagnetica para controle de acesso</t>
  </si>
  <si>
    <t>10004/ORSE</t>
  </si>
  <si>
    <t>04.04</t>
  </si>
  <si>
    <t>Ferragem para divisória (vão porta) composta de 3 dobradiças palmela e 1 fechadura tubular Lockwell com botão de giro para travamento, ref:41410N, ou similar</t>
  </si>
  <si>
    <t>0178/ORSE</t>
  </si>
  <si>
    <t>CJ</t>
  </si>
  <si>
    <t>04.05</t>
  </si>
  <si>
    <t>Fechadura ou fecho eletromagnético para controle de acesso ref:HDL,12volts, modelo FEC-91LA, ou similar, para embutir no batente (exceto fechadura convencional)</t>
  </si>
  <si>
    <t>10003/ORSE</t>
  </si>
  <si>
    <t>04.06</t>
  </si>
  <si>
    <t>Janela de alumínio de correr com 2 folhas para vidros, com vidros, batente, acabamento com acetato ou brilhante e ferragens. exclusive alizar e contramarco. fornecimento e instalação. af_12/2019</t>
  </si>
  <si>
    <t>94570/SINAPI</t>
  </si>
  <si>
    <t>04.07</t>
  </si>
  <si>
    <t>Porta em alumínio anodizado cor N/B/P, de abrir, em tubo quadrado 2"x1" com espaçamentos de 18cm</t>
  </si>
  <si>
    <t>9470/ORSE</t>
  </si>
  <si>
    <t>04.08</t>
  </si>
  <si>
    <t>Porta em alumínio de abrir tipo veneziana com guarnição, fixação com parafusos - fornecimento e instalação. af_12/2019</t>
  </si>
  <si>
    <t>04.09</t>
  </si>
  <si>
    <t>Recuperação de batente em madeira de lei, para portas e/ou janelas</t>
  </si>
  <si>
    <t>3789/ORSE</t>
  </si>
  <si>
    <t>04.10</t>
  </si>
  <si>
    <t>1805/ORSE</t>
  </si>
  <si>
    <t>Porta em madeira compensada (virola), lisa, semi-ôca, 0.60 x 2.10 m, exclusive batentes e ferragens</t>
  </si>
  <si>
    <t>04.11</t>
  </si>
  <si>
    <t>3543/ORSE</t>
  </si>
  <si>
    <t>Porta em madeira compensada (virola), lisa, semi-ôca, 0.70 x 2.10 m, inclusive batentes e ferragens</t>
  </si>
  <si>
    <t>04.12</t>
  </si>
  <si>
    <t>3544/ORSE</t>
  </si>
  <si>
    <t>Porta em madeira compensada (virola), lisa, semi-ôca, 0.80 x 2.10 m, inclusive batentes e ferragens</t>
  </si>
  <si>
    <t>04.13</t>
  </si>
  <si>
    <t>04.14</t>
  </si>
  <si>
    <t>04.15</t>
  </si>
  <si>
    <t>04.16</t>
  </si>
  <si>
    <t>04.17</t>
  </si>
  <si>
    <t>04.18</t>
  </si>
  <si>
    <t>04.19</t>
  </si>
  <si>
    <t>04.20</t>
  </si>
  <si>
    <t>04.21</t>
  </si>
  <si>
    <t>ORSE/1859</t>
  </si>
  <si>
    <t>ORSE/1811</t>
  </si>
  <si>
    <t>ORSE/1802</t>
  </si>
  <si>
    <r>
      <rPr>
        <sz val="10"/>
        <rFont val="Calibri"/>
        <family val="2"/>
        <scheme val="minor"/>
      </rPr>
      <t>ORSE/1702</t>
    </r>
  </si>
  <si>
    <t>ORSE/9365</t>
  </si>
  <si>
    <t>ORSE/1728</t>
  </si>
  <si>
    <t>ORSE/4708</t>
  </si>
  <si>
    <t>ORSE/7181</t>
  </si>
  <si>
    <t>ORSE/3703</t>
  </si>
  <si>
    <t>ORSE/12261</t>
  </si>
  <si>
    <r>
      <rPr>
        <sz val="8"/>
        <rFont val="Verdana"/>
        <family val="2"/>
      </rPr>
      <t>Ralo sifonado em pvc d = 100 mm altura regulável, saída 40 mm, com grelha redonda acabamento cromado</t>
    </r>
  </si>
  <si>
    <r>
      <rPr>
        <sz val="8"/>
        <rFont val="Verdana"/>
        <family val="2"/>
      </rPr>
      <t>Caixa sifonada em pvc,150x185x75mm, acabamento branco, com tampa cega</t>
    </r>
  </si>
  <si>
    <r>
      <rPr>
        <sz val="8"/>
        <rFont val="Verdana"/>
        <family val="2"/>
      </rPr>
      <t>Sumidouro paredes blocos cerâmicos 6 furos e dimensões internas de  1,00 x 1,00 x 0,80 m</t>
    </r>
  </si>
  <si>
    <r>
      <rPr>
        <sz val="8"/>
        <rFont val="Verdana"/>
        <family val="2"/>
      </rPr>
      <t>Vaso sanitario c/caixa de descarga acoplada, ELIZABETH ou similar, padrão popular, inclusive assento plastico
Amanco ou similar, conjunto de fixação, anel de vedação e engate plástico</t>
    </r>
  </si>
  <si>
    <r>
      <rPr>
        <sz val="8"/>
        <rFont val="Verdana"/>
        <family val="2"/>
      </rPr>
      <t>Lavatório com bancada em granito cinza andorinha, e = 2cm, dim 1.00x0.60, com 01 cuba de louça de embutir, sifão ajustavel metalizado, válvula cromada, torneira cromada, inclusive rodopia 10 cm, assentada.</t>
    </r>
  </si>
  <si>
    <r>
      <rPr>
        <sz val="5.5"/>
        <rFont val="Calibri"/>
        <family val="2"/>
        <scheme val="minor"/>
      </rPr>
      <t>unid</t>
    </r>
  </si>
  <si>
    <t>Vidro liso incolor 5mm</t>
  </si>
  <si>
    <t>1879/ORSE</t>
  </si>
  <si>
    <t>Conjunto de fechadura e contra fechadura bico de papagaio, com abas, ref.AL 1510 E 1511, respectivamente, p/ esquadria de vidro temperado (ou similar)</t>
  </si>
  <si>
    <t>4664/ORSE</t>
  </si>
  <si>
    <t>Mola hidraulica de piso para porta de vidro temperado. af_01/2021</t>
  </si>
  <si>
    <t>102188/SINAPI</t>
  </si>
  <si>
    <t>SINAPI/102184</t>
  </si>
  <si>
    <t>05.00</t>
  </si>
  <si>
    <t>SERRALHERIA</t>
  </si>
  <si>
    <t>SUB-TOTAL</t>
  </si>
  <si>
    <t>06.00</t>
  </si>
  <si>
    <t>COBERTA</t>
  </si>
  <si>
    <t>06.01</t>
  </si>
  <si>
    <t>ORSE/247</t>
  </si>
  <si>
    <t>Emassamento de cumieira com telha ceramica</t>
  </si>
  <si>
    <t>06.02</t>
  </si>
  <si>
    <t>ORSE/248</t>
  </si>
  <si>
    <t>Emassamento de beiral com telha ceramica</t>
  </si>
  <si>
    <t>06.03</t>
  </si>
  <si>
    <t>ORSE/294</t>
  </si>
  <si>
    <t>Emassamento de algeroz</t>
  </si>
  <si>
    <t>06.04</t>
  </si>
  <si>
    <t>ORSE/3850</t>
  </si>
  <si>
    <t>Calha em chapa de alumínio lisa nº26, e=0,46mm</t>
  </si>
  <si>
    <t>06.05</t>
  </si>
  <si>
    <t>ORSE/298</t>
  </si>
  <si>
    <t>Calha em alvenaria / concreto, impermeabilizada c/ manta asfáltica</t>
  </si>
  <si>
    <t>06.06</t>
  </si>
  <si>
    <t>ORSE/299</t>
  </si>
  <si>
    <t>Condutor pvc soldável p/calha pluvial, d= 100mm</t>
  </si>
  <si>
    <t>ml</t>
  </si>
  <si>
    <t>06.07</t>
  </si>
  <si>
    <t>ORSE/9966</t>
  </si>
  <si>
    <t>Condutor pvc soldável p/calha pluvial, d= 150mm</t>
  </si>
  <si>
    <t>06.08</t>
  </si>
  <si>
    <t>ORSE/4489</t>
  </si>
  <si>
    <t>Desmontagem e re-montagem de tesoura com vão de  12m a 15 m</t>
  </si>
  <si>
    <t>06.09</t>
  </si>
  <si>
    <t>ORSE/208</t>
  </si>
  <si>
    <t>Imunização de madeiramento de cobertura com imunizante incolor tipo Penetrol ou similar</t>
  </si>
  <si>
    <t>06.10</t>
  </si>
  <si>
    <t>ORSE/261</t>
  </si>
  <si>
    <t>06.11</t>
  </si>
  <si>
    <t>ORSE/271</t>
  </si>
  <si>
    <t>06.12</t>
  </si>
  <si>
    <t>ORSE/9212</t>
  </si>
  <si>
    <t>06.13</t>
  </si>
  <si>
    <t>ORSE/266</t>
  </si>
  <si>
    <t>Revisão em cobertura com telha de fibrocimento ondulada 8mm</t>
  </si>
  <si>
    <t>06.14</t>
  </si>
  <si>
    <t>ORSE/236</t>
  </si>
  <si>
    <t>Telhamento com telha de fibrocimento ondulada esp = 8mm</t>
  </si>
  <si>
    <t>06.15</t>
  </si>
  <si>
    <t>ORSE/265</t>
  </si>
  <si>
    <t>Revisão em cobertura com telha de fibrocimento ondulada 6mm</t>
  </si>
  <si>
    <t>06.16</t>
  </si>
  <si>
    <t>ORSE/235</t>
  </si>
  <si>
    <t>Telhamento com telha de fibrocimento ondulada esp = 6mm, fixada com parafuso. Rev 02</t>
  </si>
  <si>
    <t>06.17</t>
  </si>
  <si>
    <t>ORSE/264</t>
  </si>
  <si>
    <t>Revisão em cobertura com telha de fibrocimento ondulada 4mm</t>
  </si>
  <si>
    <t>06.18</t>
  </si>
  <si>
    <t>ORSE/234</t>
  </si>
  <si>
    <t>Telhamento com telha de fibrocimento ondulada esp = 4mm</t>
  </si>
  <si>
    <t>06.19</t>
  </si>
  <si>
    <t>ORSE/196</t>
  </si>
  <si>
    <t>06.20</t>
  </si>
  <si>
    <t>ORSE/10439</t>
  </si>
  <si>
    <t>Madeiramento em massaranduba/madeira de lei, peça serrada 5cm x 17cm com abertura de encaixes</t>
  </si>
  <si>
    <t>06.21</t>
  </si>
  <si>
    <t>ORSE/230</t>
  </si>
  <si>
    <t>Telhamento com telha cerâmica tipo colonial, 1ª qualid, cor clara, Itabaianinha ou similar</t>
  </si>
  <si>
    <t>06.22</t>
  </si>
  <si>
    <t>ORSE/304</t>
  </si>
  <si>
    <t>Rufo de concreto armado fck=20mpa l=30cm e h=5cm</t>
  </si>
  <si>
    <t>07.00</t>
  </si>
  <si>
    <t>REVESTIMENTOS</t>
  </si>
  <si>
    <t>07.01</t>
  </si>
  <si>
    <t>ORSE/1912</t>
  </si>
  <si>
    <t>07.02</t>
  </si>
  <si>
    <t>ORSE/10619</t>
  </si>
  <si>
    <t>07.03</t>
  </si>
  <si>
    <t>07.04</t>
  </si>
  <si>
    <t>ORSE/1917</t>
  </si>
  <si>
    <t>Rejuntamento de revestimento ceramicos</t>
  </si>
  <si>
    <t>07.05</t>
  </si>
  <si>
    <t>ORSE/3311</t>
  </si>
  <si>
    <t>Chapisco em parede com argamassa traço t2 - 1:3  (cimento / areia / adesivo bianco) - Revisado 08/2015</t>
  </si>
  <si>
    <t>07.06</t>
  </si>
  <si>
    <t>ORSE/3312</t>
  </si>
  <si>
    <t>Chapisco em teto, e=5mm, com argamassa traço t1 - 1:3 (cimento / areia) - revisasa 08/2015</t>
  </si>
  <si>
    <t>07.07</t>
  </si>
  <si>
    <t>ORSE/1908</t>
  </si>
  <si>
    <t>Reboco ou emboço externo, de parede, com argamassa traço t5 - 1:2:8 (cimento / cal / areia), espessura 2,0 cm</t>
  </si>
  <si>
    <t>ORSE/4114</t>
  </si>
  <si>
    <t>08.00</t>
  </si>
  <si>
    <t>PISOS</t>
  </si>
  <si>
    <t>08.01</t>
  </si>
  <si>
    <t>ORSE/10043</t>
  </si>
  <si>
    <t>Piso cimentado desempolado traço 1:5, e = 3 cm, c/junta plastica 3x27mm</t>
  </si>
  <si>
    <t>08.02</t>
  </si>
  <si>
    <t>ORSE/11778</t>
  </si>
  <si>
    <t>Piso em concreto simples desempolado, fck = 21 MPa, e = 8 cm</t>
  </si>
  <si>
    <t>08.03</t>
  </si>
  <si>
    <t>08.04</t>
  </si>
  <si>
    <t>ORSE/2226</t>
  </si>
  <si>
    <t>Piso vinílico 30 x 30 cm, e=3,2mm, liso, fixado com cola sobre cimentado, Paviflex ou similar (exceto cimentado)</t>
  </si>
  <si>
    <t>08.05</t>
  </si>
  <si>
    <t>08.06</t>
  </si>
  <si>
    <t>ORSE/3641</t>
  </si>
  <si>
    <t>Acabamento de superfície de piso de concreto com polimento mecânico com acabadora simples - Rev 02</t>
  </si>
  <si>
    <t>08.07</t>
  </si>
  <si>
    <t>ORSE/2238</t>
  </si>
  <si>
    <t>Pavimentação c/ brita granítica  nº1, espalhada, e = 5,0cm</t>
  </si>
  <si>
    <t>08.08</t>
  </si>
  <si>
    <t>ORSE/2242</t>
  </si>
  <si>
    <t>Remoção e reposição de pavimentação a paralelepípedo ou pré-moldado de concreto</t>
  </si>
  <si>
    <t>08.09</t>
  </si>
  <si>
    <t>08.10</t>
  </si>
  <si>
    <t>ORSE/3786</t>
  </si>
  <si>
    <t>08.11</t>
  </si>
  <si>
    <t>ORSE/4889</t>
  </si>
  <si>
    <t>Passeio em concreto simples c/ cimentado e=5cm</t>
  </si>
  <si>
    <t>ORSE/104</t>
  </si>
  <si>
    <t>Camada impermeabilizadora, espessura = 8,0cm, c/ concreto fck = 15mpa</t>
  </si>
  <si>
    <t>09.00</t>
  </si>
  <si>
    <t>PINTURA</t>
  </si>
  <si>
    <t>09.01</t>
  </si>
  <si>
    <t>ORSE/7808</t>
  </si>
  <si>
    <t>09.02</t>
  </si>
  <si>
    <t>ORSE/2322</t>
  </si>
  <si>
    <t>Pintura de acabamento com aplicação de 02 demãos de tinta mineral em pó (Hidracor ou similar)</t>
  </si>
  <si>
    <t>09.03</t>
  </si>
  <si>
    <t>ORSE/3858</t>
  </si>
  <si>
    <t>09.04</t>
  </si>
  <si>
    <t>ORSE/2278</t>
  </si>
  <si>
    <t>Emassamento de superfície, com aplicação de 01 demão de massa corrida, lixamento e retoques</t>
  </si>
  <si>
    <t>09.05</t>
  </si>
  <si>
    <t>ORSE/2281</t>
  </si>
  <si>
    <t>Preparo de superfície com lixamento e aplicação de 01 demão de líquido selador</t>
  </si>
  <si>
    <t>09.06</t>
  </si>
  <si>
    <t>ORSE/2296</t>
  </si>
  <si>
    <t>09.07</t>
  </si>
  <si>
    <t>ORSE/3841</t>
  </si>
  <si>
    <t>09.08</t>
  </si>
  <si>
    <t>ORSE/4521</t>
  </si>
  <si>
    <t>Remoção de ferrugem em esquadrias ou estruturas metálicas com escova de aço</t>
  </si>
  <si>
    <t>09.09</t>
  </si>
  <si>
    <t>ORSE/8040</t>
  </si>
  <si>
    <t>Remoção de pintura a base óleo ou esmalte, utilizando removedor de tinta Coral ou similar</t>
  </si>
  <si>
    <t>10.00</t>
  </si>
  <si>
    <t>INSTALAÇÃO ELÉTRICA</t>
  </si>
  <si>
    <t>10.01</t>
  </si>
  <si>
    <t>ORSE/12102</t>
  </si>
  <si>
    <t>Luminária tubular com lâmpada led de 1 x 9/10 w / bivolt</t>
  </si>
  <si>
    <t>unid</t>
  </si>
  <si>
    <t>10.02</t>
  </si>
  <si>
    <t>ORSE/12103</t>
  </si>
  <si>
    <t>Luminária tubular com lâmpada led de 2 x 9/10 w / bivolt</t>
  </si>
  <si>
    <t>10.03</t>
  </si>
  <si>
    <t>ORSE/12021</t>
  </si>
  <si>
    <t>10.04</t>
  </si>
  <si>
    <t>SINAPI/97607</t>
  </si>
  <si>
    <t>Luminária arandela tipo tartaruga para 1 lâmpada led - fornecimento e instalação. af_11/2017</t>
  </si>
  <si>
    <t>10.05</t>
  </si>
  <si>
    <t>ORSE/10352</t>
  </si>
  <si>
    <t>Luminária tipo spot de embutir com lâmpada led 15w</t>
  </si>
  <si>
    <t>10.06</t>
  </si>
  <si>
    <t>ORSE/12312</t>
  </si>
  <si>
    <t>10.07</t>
  </si>
  <si>
    <t>ORSE/11153</t>
  </si>
  <si>
    <t>10.08</t>
  </si>
  <si>
    <t>ORSE/11999</t>
  </si>
  <si>
    <t>1778/orse</t>
  </si>
  <si>
    <t>Porta de ferro, de abrir, tipo grade com chapa, 87x210cm, com guarnicoes</t>
  </si>
  <si>
    <t>100701/SINAPI</t>
  </si>
  <si>
    <t>11.00</t>
  </si>
  <si>
    <t>INSTALAÇÃO LÓGICA/TELEFONICA</t>
  </si>
  <si>
    <t>11.01</t>
  </si>
  <si>
    <t>ORSE/5006</t>
  </si>
  <si>
    <t>Ponto para cabeamento estruturado embutido, com eletroduto pvc rígido  Ø 3/4" c/cabo UTP 4 pares cat. 5e</t>
  </si>
  <si>
    <t>11.02</t>
  </si>
  <si>
    <t>ORSE/677</t>
  </si>
  <si>
    <t>Ponto de telefone, com eletroduto de pvc rígido embutido  Ø 3/4"</t>
  </si>
  <si>
    <t>11.03</t>
  </si>
  <si>
    <t>ORSE/682</t>
  </si>
  <si>
    <t>Entrada para rede telefônica</t>
  </si>
  <si>
    <t>11.04</t>
  </si>
  <si>
    <t>ORSE/693</t>
  </si>
  <si>
    <t>Ponto seco de tomada p/ lógica, com eletroduto pvc rígido embutido, Ø 3/4"</t>
  </si>
  <si>
    <t>11.05</t>
  </si>
  <si>
    <t>ORSE/691</t>
  </si>
  <si>
    <t>Ponto de tomada p/ lógica, c/ canaleta plastica 20x10mm com divisória, sem fiação, aparente</t>
  </si>
  <si>
    <t>12.00</t>
  </si>
  <si>
    <t>INSTALAÇÃO HIDRO-SANITARIA</t>
  </si>
  <si>
    <t>12.01</t>
  </si>
  <si>
    <t>ORSE/1691</t>
  </si>
  <si>
    <t>Caixa de gordura - "cg" - (50 x 50 x 65cm)</t>
  </si>
  <si>
    <t>12.02</t>
  </si>
  <si>
    <t>ORSE/1690</t>
  </si>
  <si>
    <t>Caixa de reunião - "cr" - (50 x 50 x 65cm)</t>
  </si>
  <si>
    <t>12.03</t>
  </si>
  <si>
    <t>ORSE/1717</t>
  </si>
  <si>
    <t>Fossa em alvenaria de tijolo maciço 5,00 x 2,50 x 1,40 m</t>
  </si>
  <si>
    <t>m3</t>
  </si>
  <si>
    <t>12.05</t>
  </si>
  <si>
    <t>ORSE/1702</t>
  </si>
  <si>
    <t>Ralo sifonado em pvc d = 100 mm altura regulável, saída 40 mm, com grelha redonda acabamento cromado</t>
  </si>
  <si>
    <t>12.06</t>
  </si>
  <si>
    <t>Caixa sifonada em pvc,150x185x75mm, acabamento branco, com tampa cega</t>
  </si>
  <si>
    <t>12.07</t>
  </si>
  <si>
    <t>Sumidouro paredes blocos cerâmicos 6 furos e dimensões internas de  1,00 x 1,00 x 0,80 m</t>
  </si>
  <si>
    <t>12.08</t>
  </si>
  <si>
    <t>12.09</t>
  </si>
  <si>
    <t>Vaso sanitário convencional, linha ravena P9, DECA ou similar, c/caixa de descarga de sobrepor AKROS ou similar, assento plastico universal branco, conjunto de fixação, tubo de descida de embutir e engate plástico</t>
  </si>
  <si>
    <t>12.10</t>
  </si>
  <si>
    <t>Conjunto de fixacao para vaso sanitário, DECA SP13 ou similar</t>
  </si>
  <si>
    <t>12.11</t>
  </si>
  <si>
    <t>12.12</t>
  </si>
  <si>
    <t>12.13</t>
  </si>
  <si>
    <t>Lavatório com bancada em granito cinza andorinha, e = 2cm, dim 1.00x0.60, com 01 cuba de louça de embutir, sifão ajustavel metalizado, válvula cromada, torneira cromada, inclusive rodopia 10 cm, assentada.</t>
  </si>
  <si>
    <t>12.14</t>
  </si>
  <si>
    <t>ORSE/2074</t>
  </si>
  <si>
    <t>Pia de cozinha com bancada em aço inox, dim 1,20x0,60m c/ 01 cuba, válvula cromada, sifão cromado e torneira cromada, concretada e assentada. Rev.04</t>
  </si>
  <si>
    <t>12.15</t>
  </si>
  <si>
    <t>ORSE/12263</t>
  </si>
  <si>
    <t>Pia de cozinha com bancada em granito cinza andorinha, e = 2cm, dim 1.20x0.60, com 01 cuba de aço inox, sifão cromado, válvula cromada, torneira em aço inox, inclusive rodopia 10 cm, assentada.</t>
  </si>
  <si>
    <t>12.16</t>
  </si>
  <si>
    <t>ORSE/4458</t>
  </si>
  <si>
    <t>Divisória em granito cinza andorinha para mictórios, polido, e=2cm, inclusive fixação - Rev 02</t>
  </si>
  <si>
    <t>12.17</t>
  </si>
  <si>
    <t>ORSE/2013</t>
  </si>
  <si>
    <t>12.18</t>
  </si>
  <si>
    <t>ORSE/1200</t>
  </si>
  <si>
    <t>Ponto de água fria embutido, c/material pvc rígido soldável Ø 25mm</t>
  </si>
  <si>
    <t>12.19</t>
  </si>
  <si>
    <t>ORSE/1201</t>
  </si>
  <si>
    <t>Revisão de ponto de água tipo 2</t>
  </si>
  <si>
    <t>12.20</t>
  </si>
  <si>
    <t>ORSE/1683</t>
  </si>
  <si>
    <t>Ponto de esgoto com tubo de pvc rígido soldável de Ø 100 mm (vaso sanitário)</t>
  </si>
  <si>
    <t>12.21</t>
  </si>
  <si>
    <t>ORSE/1678</t>
  </si>
  <si>
    <t>Ponto de esgoto com tubo de pvc rígido soldável de  Ø 50 mm (pias de cozinha, máquinas de lavar, etc...)</t>
  </si>
  <si>
    <t>12.22</t>
  </si>
  <si>
    <t>ORSE/1681</t>
  </si>
  <si>
    <t>Revisão de ponto de esgoto tipo 2</t>
  </si>
  <si>
    <t>12.23</t>
  </si>
  <si>
    <t>ORSE/1028</t>
  </si>
  <si>
    <t>Tubo pvc rígido soldável marrom p/ água, d = 25 mm (3/4")</t>
  </si>
  <si>
    <t>12.24</t>
  </si>
  <si>
    <t>ORSE/1029</t>
  </si>
  <si>
    <t>Tubo pvc rígido soldável marrom p/ água, d = 32 mm (1")</t>
  </si>
  <si>
    <t>12.25</t>
  </si>
  <si>
    <t>ORSE/1030</t>
  </si>
  <si>
    <t>Tubo pvc rígido soldável marrom p/ água, d = 40 mm (1 1/4")</t>
  </si>
  <si>
    <t>12.26</t>
  </si>
  <si>
    <t>ORSE/1446</t>
  </si>
  <si>
    <t>Torneira de bóia p/caixa d'agua d = 1" (deca ou similar)</t>
  </si>
  <si>
    <t>12.27</t>
  </si>
  <si>
    <t>ORSE/9384</t>
  </si>
  <si>
    <t>Tubo pvc rígido c/anel borracha, serie reforçada, p/esgoto e aguas pluviais, d =  40mm</t>
  </si>
  <si>
    <t>12.28</t>
  </si>
  <si>
    <t>ORSE/9385</t>
  </si>
  <si>
    <t>Tubo pvc rígido c/anel borracha, serie reforçada, p/esgoto e aguas pluviais, d =  50mm</t>
  </si>
  <si>
    <t>12.29</t>
  </si>
  <si>
    <t>ORSE/9386</t>
  </si>
  <si>
    <t>Tubo pvc rígido c/anel borracha, serie reforçada, p/esgoto e aguas pluviais, d =  75mm</t>
  </si>
  <si>
    <t>12.30</t>
  </si>
  <si>
    <t>ORSE/9387</t>
  </si>
  <si>
    <t>Tubo pvc rígido c/anel borracha, serie reforçada, p/esgoto e aguas pluviais, d = 100mm</t>
  </si>
  <si>
    <t>12.31</t>
  </si>
  <si>
    <t>ORSE/2476</t>
  </si>
  <si>
    <t>Rasgos em alvenaria para passagem de tubulação   diâm     1/2" a 1"</t>
  </si>
  <si>
    <t>12.32</t>
  </si>
  <si>
    <t>ORSE/2477</t>
  </si>
  <si>
    <t>Rasgos em alvenaria para passagem de tubulação   diâm  1 1/4" a 2"</t>
  </si>
  <si>
    <t>12.33</t>
  </si>
  <si>
    <t>ORSE/2478</t>
  </si>
  <si>
    <t>Rasgos em alvenaria para passagem de tubulação   diâm  2 1/2" a 4"</t>
  </si>
  <si>
    <t>12.34</t>
  </si>
  <si>
    <t>ORSE/2479</t>
  </si>
  <si>
    <t>Rasgos em concreto para passagem de tubulação   diâm     1/2" a 1"</t>
  </si>
  <si>
    <t>12.35</t>
  </si>
  <si>
    <t>ORSE/2480</t>
  </si>
  <si>
    <t>Rasgos em concreto para passagem de tubulação   diâm  1 1/4" a 2"</t>
  </si>
  <si>
    <t>12.36</t>
  </si>
  <si>
    <t>ORSE/2058</t>
  </si>
  <si>
    <t>Torneira de metal ø 1/2" p/ lavatório (deca ref 1190 c-40 ou similar)</t>
  </si>
  <si>
    <t>12.37</t>
  </si>
  <si>
    <t>ORSE/3692</t>
  </si>
  <si>
    <t>Torneira cromada para lavatório, DECA 1170C (Decamatic) ou similar</t>
  </si>
  <si>
    <t>12.38</t>
  </si>
  <si>
    <t>ORSE/2082</t>
  </si>
  <si>
    <t>Torneira cromada para jardim, DECA 1153C39, 1/2" ou similar</t>
  </si>
  <si>
    <t>12.39</t>
  </si>
  <si>
    <t>ORSE/9702</t>
  </si>
  <si>
    <t>Torneira cromada de parede, bica móvel, para pia de cozinha, ref.1168 C50, modelo Prata, Deca ou similar</t>
  </si>
  <si>
    <t>12.40</t>
  </si>
  <si>
    <t>ORSE/5047</t>
  </si>
  <si>
    <t>Caixa d'agua de polietileno - instalada, exceto base de apoio, cap. 500 litros</t>
  </si>
  <si>
    <t>ORSE/5048</t>
  </si>
  <si>
    <t>Caixa d'agua de polietileno - instalada, exceto base de apoio, cap. 1000 litros</t>
  </si>
  <si>
    <t>13.00</t>
  </si>
  <si>
    <t>DIVERSOS</t>
  </si>
  <si>
    <t>13.01</t>
  </si>
  <si>
    <t>ORSE/7730</t>
  </si>
  <si>
    <t>13.02</t>
  </si>
  <si>
    <t>ORSE/7727</t>
  </si>
  <si>
    <t>13.03</t>
  </si>
  <si>
    <t>ORSE/10029</t>
  </si>
  <si>
    <t>13.04</t>
  </si>
  <si>
    <t>SINAPI/98546</t>
  </si>
  <si>
    <t>13.05</t>
  </si>
  <si>
    <t>ORSE/10020</t>
  </si>
  <si>
    <t>13.06</t>
  </si>
  <si>
    <t>ORSE/1968</t>
  </si>
  <si>
    <t>Impermeabilização - Proteção mecânica de superficie com argamassa cimento e areia, traço 1:3</t>
  </si>
  <si>
    <t>13.07</t>
  </si>
  <si>
    <t>ORSE/4449</t>
  </si>
  <si>
    <t>13.08</t>
  </si>
  <si>
    <t>SINAPI/96113</t>
  </si>
  <si>
    <t>Forro em placas de gesso, para ambientes comerciais. af_05/2017_p</t>
  </si>
  <si>
    <t>13.09</t>
  </si>
  <si>
    <t>ORSE/1946</t>
  </si>
  <si>
    <t>13.10</t>
  </si>
  <si>
    <t>ORSE/10652</t>
  </si>
  <si>
    <t>13.11</t>
  </si>
  <si>
    <t>ORSE/10656</t>
  </si>
  <si>
    <t>13.12</t>
  </si>
  <si>
    <t>ORSE/9082</t>
  </si>
  <si>
    <t>Tabica metálica 3x3cm para forro de gesso (fornecimento e montagem)</t>
  </si>
  <si>
    <t>13.13</t>
  </si>
  <si>
    <t>ORSE/1452</t>
  </si>
  <si>
    <t>13.14</t>
  </si>
  <si>
    <t>ORSE/2451</t>
  </si>
  <si>
    <t>Limpeza de pisos e revestimentos</t>
  </si>
  <si>
    <t>10.09</t>
  </si>
  <si>
    <t>ORSE/12156</t>
  </si>
  <si>
    <t>10.10</t>
  </si>
  <si>
    <t>ORSE/12155</t>
  </si>
  <si>
    <t>10.11</t>
  </si>
  <si>
    <t>ORSE/11327</t>
  </si>
  <si>
    <t>10.12</t>
  </si>
  <si>
    <t>ORSE/4279</t>
  </si>
  <si>
    <t>10.13</t>
  </si>
  <si>
    <t>SINAPI/93142</t>
  </si>
  <si>
    <t>10.14</t>
  </si>
  <si>
    <t>ORSE/3299</t>
  </si>
  <si>
    <t>pt</t>
  </si>
  <si>
    <t>10.15</t>
  </si>
  <si>
    <t>ORSE/642</t>
  </si>
  <si>
    <t>10.16</t>
  </si>
  <si>
    <t>ORSE/775</t>
  </si>
  <si>
    <t>10.17</t>
  </si>
  <si>
    <t>ORSE/7810</t>
  </si>
  <si>
    <t>10.18</t>
  </si>
  <si>
    <t>ORSE/646</t>
  </si>
  <si>
    <t>10.19</t>
  </si>
  <si>
    <t>ORSE/11571</t>
  </si>
  <si>
    <t>10.20</t>
  </si>
  <si>
    <t>ORSE/636</t>
  </si>
  <si>
    <t>10.21</t>
  </si>
  <si>
    <t>ORSE/632</t>
  </si>
  <si>
    <t>10.22</t>
  </si>
  <si>
    <t>ORSE/625</t>
  </si>
  <si>
    <t>10.23</t>
  </si>
  <si>
    <t>ORSE/628</t>
  </si>
  <si>
    <t>10.24</t>
  </si>
  <si>
    <t>ORSE/627</t>
  </si>
  <si>
    <t>10.25</t>
  </si>
  <si>
    <t>ORSE/12222</t>
  </si>
  <si>
    <t>10.26</t>
  </si>
  <si>
    <t>ORSE/12224</t>
  </si>
  <si>
    <t>10.27</t>
  </si>
  <si>
    <t>ORSE/8489</t>
  </si>
  <si>
    <t>10.28</t>
  </si>
  <si>
    <t>ORSE/12226</t>
  </si>
  <si>
    <t>10.29</t>
  </si>
  <si>
    <t>10.30</t>
  </si>
  <si>
    <t>ORSE/7996</t>
  </si>
  <si>
    <t>10.31</t>
  </si>
  <si>
    <t>ORSE/8077</t>
  </si>
  <si>
    <t>10.32</t>
  </si>
  <si>
    <t>ORSE/7997</t>
  </si>
  <si>
    <t>10.33</t>
  </si>
  <si>
    <t>SINAPI/93653</t>
  </si>
  <si>
    <t>10.34</t>
  </si>
  <si>
    <t>SINAPI/93654</t>
  </si>
  <si>
    <t>10.35</t>
  </si>
  <si>
    <t>SINAPI/93655</t>
  </si>
  <si>
    <t>10.36</t>
  </si>
  <si>
    <t>SINAPI/93656</t>
  </si>
  <si>
    <t>10.37</t>
  </si>
  <si>
    <t>SINAPI/93657</t>
  </si>
  <si>
    <t>10.38</t>
  </si>
  <si>
    <t>SINAPI/93658</t>
  </si>
  <si>
    <t>10.39</t>
  </si>
  <si>
    <t>SINAPI/93659</t>
  </si>
  <si>
    <t>10.40</t>
  </si>
  <si>
    <t>ORSE/3796</t>
  </si>
  <si>
    <t>10.41</t>
  </si>
  <si>
    <t>ORSE/3797</t>
  </si>
  <si>
    <t>10.42</t>
  </si>
  <si>
    <t>ORSE/3798</t>
  </si>
  <si>
    <t>10.43</t>
  </si>
  <si>
    <t>ORSE/3799</t>
  </si>
  <si>
    <t>10.44</t>
  </si>
  <si>
    <t>ORSE/3800</t>
  </si>
  <si>
    <t>10.45</t>
  </si>
  <si>
    <t>ORSE/3801</t>
  </si>
  <si>
    <t>10.46</t>
  </si>
  <si>
    <t>ORSE/3802</t>
  </si>
  <si>
    <t>10.47</t>
  </si>
  <si>
    <t>ORSE/9968</t>
  </si>
  <si>
    <t>10.48</t>
  </si>
  <si>
    <t>ORSE/817</t>
  </si>
  <si>
    <t>10.49</t>
  </si>
  <si>
    <t>ORSE/818</t>
  </si>
  <si>
    <t>10.50</t>
  </si>
  <si>
    <t>Telhamento com telha em alumínio, simples, ondulada, não pintada e = 0,5 mm - Rev. 01</t>
  </si>
  <si>
    <t>Telhamento com telha em alumínio, simples, ondulada, não pintada e = 0,6 mm - Rev. 01</t>
  </si>
  <si>
    <t>12737/ORSE</t>
  </si>
  <si>
    <t>12736/ORSE</t>
  </si>
  <si>
    <t>Telhamento com telha metálica termoacústica e = 30 mm, com até 2 águas, incluso içamento. af_07/2019</t>
  </si>
  <si>
    <t>94216/SINAPI</t>
  </si>
  <si>
    <t>Pavimentação em paralelepípedo granítico sobre colchão de areia, rejuntado com argamassa de cimento e areia traço 1:3, inclusive frete do paralelepípedo granítico</t>
  </si>
  <si>
    <t>ORSE/9104</t>
  </si>
  <si>
    <t>97640/SINAPI</t>
  </si>
  <si>
    <t>01.27</t>
  </si>
  <si>
    <t>REMOÇÃO DE TELHAS DE FIBROCIMENTO, METÁLICA E CERÂMICA, DE FORMA MECANIZADA, COM USO DE GUINDASTE, SEM REAPROVEITAMENTO. AF_12/2017</t>
  </si>
  <si>
    <t>97649/SINAPI</t>
  </si>
  <si>
    <t>00036/ORSE</t>
  </si>
  <si>
    <t>REMOÇÃO DE BRISES</t>
  </si>
  <si>
    <t>04943/ORSE</t>
  </si>
  <si>
    <t>REMOÇÃO DE TELHAMENTO COM TELHAS ONDULADAS FIBROCIMENTO OU ALUMINIO</t>
  </si>
  <si>
    <t>COMPOSIÇÃO 01</t>
  </si>
  <si>
    <t>REMOÇÃO DE TELHA TERMOACUSTICA, INCLUSIVE ANDAIMES, FERRAMENTAS, EQUIPAMENTOS NECESSÁRIOS A EXECUÇÃO DOS SERVIÇOS</t>
  </si>
  <si>
    <t>01858/ORSE</t>
  </si>
  <si>
    <t xml:space="preserve">	REMOÇÃO DE TELA GALVANIZADA</t>
  </si>
  <si>
    <t>COMPOSIÇÃO 04</t>
  </si>
  <si>
    <t>LIMPEZA DA SUPERFICIE COM REMOVEDOR, FERRAMENTAS MECANIZADAS, LIXAS E PALHAS DE AÇOS- EM ESTRUTUTURAS METÁLICAS</t>
  </si>
  <si>
    <t>COMPOSIÇÃO 17</t>
  </si>
  <si>
    <t xml:space="preserve">FABRICAÇÃO E MONTAGEM DE TRELIÇA EM AÇO -CA 50 E CA-60 INCLUSIVE ANDAIMES, FERRAMENTAS E EQUIPAMENTOS DIM. BASE MAIOR 20CM/ALTURA 20CM </t>
  </si>
  <si>
    <t>12451/ORSE</t>
  </si>
  <si>
    <t xml:space="preserve">	PINTURA DE PROTEÇÃO E ACABAMENTO EM ESTRUTURA METÁLICA DE COBERTURA C/ TRELIÇAS-VIGA PRATT E TERÇAS EM UDC, C/ 1 DEMÃO EPOX FUNDO OXIDO FERRO + 2 DEMÃOS ESMALTE EPOX BRANCO - MEDIÇÃO P/ PROJEÇÃO EM PLANTA</t>
  </si>
  <si>
    <t>09.10</t>
  </si>
  <si>
    <t>COMPOSIÇÃO 015</t>
  </si>
  <si>
    <t>09818/ORSE</t>
  </si>
  <si>
    <t xml:space="preserve">	CANTONEIRA DE AÇO PERFIL "L" EM ABAS IGUAIS 1"X1"X1/8" - REV. 01</t>
  </si>
  <si>
    <t>COMPOSIÇÃO 08</t>
  </si>
  <si>
    <t>COMPOSIÇÃO 03</t>
  </si>
  <si>
    <t>09.11</t>
  </si>
  <si>
    <t>94229/SINAPI</t>
  </si>
  <si>
    <t>CALHA EM CHAPA DE AÇO GALVANIZADO NÚMERO 24, DESENVOLVIMENTO DE 100 CM, INCLUSO TRANSPORTE VERTICAL. AF_07/2019</t>
  </si>
  <si>
    <t>COMPOSIÇÃO 05</t>
  </si>
  <si>
    <t>KG</t>
  </si>
  <si>
    <t>09655/ORSE</t>
  </si>
  <si>
    <t>REVESTIMENTO DE PAREDE COM PAINEL REF.: MINIWAVE, DA HUNTER DOUGLAS OU SIMILAR, INCLUSIVE INSTALAÇÃO E ESTRUTURA METÁLICA</t>
  </si>
  <si>
    <t>94231/SINAPI</t>
  </si>
  <si>
    <t>RUFO EM CHAPA DE AÇO GALVANIZADO NÚMERO 24, CORTE DE 25 CM, INCLUSO TRANSPORTE VERTICAL. AF_07/2019</t>
  </si>
  <si>
    <t>M</t>
  </si>
  <si>
    <t>06.23</t>
  </si>
  <si>
    <t>06.24</t>
  </si>
  <si>
    <t>COMPOSIÇÃO 02</t>
  </si>
  <si>
    <t>TELHAMENTO COM TELHA DE DE AÇO GALVANIZADO,  REVESTIDA EM ACO GALVANIZADO, FACES SUPERIOR E INFERIOR EM TELHA TRAPEZOIDAL, REVESTIMENTO COM ESPESSURA DE 0,50 MM COM PRE-PINTURA NAS DUAS FACES, NUCLEO EM POLIESTIRENO (EPS) DE 50 MM, (FORNECIMENTO E MONTAGEM), INCLUSIVE ANDAIMES, FERRAMENTAS E EQUIPAMENTOS</t>
  </si>
  <si>
    <t>06.25</t>
  </si>
  <si>
    <t>100982/SINAPI</t>
  </si>
  <si>
    <t>CARGA, MANOBRA E DESCARGA DE ENTULHO EM CAMINHÃO BASCULANTE 10 M³ -CARGA COM ESCAVADEIRA HIDRÁULICA (CAÇAMBA DE 0,80 M³ / 111 HP) E DESCARGA LIVRE (UNIDADE: M3). AF_07/2020</t>
  </si>
  <si>
    <t>100942/SINAPI</t>
  </si>
  <si>
    <t>TRANSPORTE COM CAMINHÃO BASCULANTE DE 10 M³, EM VIA INTERNA A OBRA  TXKM  (10km)</t>
  </si>
  <si>
    <t>txkm</t>
  </si>
  <si>
    <t>10039/ORSE</t>
  </si>
  <si>
    <t>DESCARTE DE RESIDUOS EM ÁREA LICENCIADA</t>
  </si>
  <si>
    <t>94228/SINAPI</t>
  </si>
  <si>
    <t>CALHA EM CHAPA DE AÇO GALVANIZADO NÚMERO 24, DESENVOLVIMENTO DE 50 CM, INCLUSO TRANSPORTE VERTICAL. AF_07/2019</t>
  </si>
  <si>
    <t>08238/ORSE</t>
  </si>
  <si>
    <t>GRADIL NYLOFOR 3D, MALHA 20X5CM, Ø 5MM 250X103 CM, PINTURA BRANCA, BELGO OU SIMILAR, INCLUSIVE POSTES E ACESSÓRIOS</t>
  </si>
  <si>
    <t>M2</t>
  </si>
  <si>
    <t>Fornecimento e instalação de chapas de policarbonato, e=8mm em toldo/cobertura/fechamento/etc - Rev 01</t>
  </si>
  <si>
    <t>13060/ORSE</t>
  </si>
  <si>
    <t>COMPOSIÇÃO 013</t>
  </si>
  <si>
    <t xml:space="preserve">FORNECIMENTO, FABRICAÇÃO E MONTAGEM DE ESTRUTURA EM AÇO INOX 304 DE 2 1/2" </t>
  </si>
  <si>
    <t>COMPOSIÇÃO 009</t>
  </si>
  <si>
    <t>COMPOSIÇÃO 012</t>
  </si>
  <si>
    <t xml:space="preserve">FORNECIMENTO E COLOCAÇÃO DE ALAMBRADOS COM TELA DE ARAME GALVANIZADO MALHA 5X5CM FIO 12, REVESTIDO EM PVC NA COR VERDE, FIXADOS À ESTRUTURA METÁLICA </t>
  </si>
  <si>
    <t>COMPOSIÇÃO 014</t>
  </si>
  <si>
    <t>FORNECIMENTO, FABRICAÇÃO E MONTAGEM DE ESTRUTURA EM AÇO INOX 304 DE 3"</t>
  </si>
  <si>
    <t>COMPOSIÇÃO 07</t>
  </si>
  <si>
    <t>TELHAMENTO COM TELHA DE DE AÇO GALVANIZADO MULTIDOBRAS,  REVESTIDA EM ACO GALVANIZADO, FACES SUPERIOR E INFERIOR (FORNECIMENTO E MONTAGEM) COM PRÉ-PINTURA NAS DUAS FACES, INCLUSIVE ANDAIMES, FERRAMENTAS E EQUIPAMENTOS</t>
  </si>
  <si>
    <t>100775/SINAPI</t>
  </si>
  <si>
    <t>ESTRUTURA TRELIÇADA DE COBERTURA, TIPO FINK, COM LIGAÇÕES SOLDADAS, IN CLUSOS PERFIS METÁLICOS, CHAPAS METÁLICAS, MÃO DE OBRA E TRANSPORTE CO M GUINDASTE - FORNECIMENTO E INSTALAÇÃO. AF_01/2020_</t>
  </si>
  <si>
    <t>09077/ORSE</t>
  </si>
  <si>
    <t>FORNECIMENTO E INSTALAÇÃO DE CUMEEIRA TERMOACUSTICA</t>
  </si>
  <si>
    <t>COMPOSIÇÃO 010</t>
  </si>
  <si>
    <t>FECHAMENTO LATERAIS DO GINÁSIO COM TELHA TELHA DE AÇO/ ALUMÍNIO E = 0,5 MM, INCLUSIVE IÇAMENTO, ANDAIMES, EQUIPAMENTOS E TODOS OS MATERIAIS NECESSÁRIOS PARA EXECUÇÃO DA MESMA</t>
  </si>
  <si>
    <t>COMPOSIÇÃO 011</t>
  </si>
  <si>
    <t>INSTALAÇÃO DE ALAMBRADO EXISTENTE</t>
  </si>
  <si>
    <t>COMPOSIÇÃO 016</t>
  </si>
  <si>
    <t>11494/ORSE</t>
  </si>
  <si>
    <t>GRADIL EM ALUMÍNIO ANODIZADO BRANCO, COM BARRAS DE APOIO EM ALUMÍNIO ANODIZADO BRANCO DE 2"X2" E BARRAS INTERMEDIÁRIAS E VERTICAIS EM ALUMÍNIO ANODIZADO BRANCO DE 1" X 1/2" 
M2</t>
  </si>
  <si>
    <r>
      <t>REMOÇÃO DE FORROS DE DRYWALL, PVC E FIBROMINERAL, DE FORMA MANUAL, SEM REAPROVEITAMENTO. AF_12/2017</t>
    </r>
    <r>
      <rPr>
        <b/>
        <sz val="12"/>
        <color rgb="FF000000"/>
        <rFont val="Verdana"/>
        <family val="2"/>
      </rPr>
      <t xml:space="preserve"> (PLATIBANDA)</t>
    </r>
  </si>
  <si>
    <r>
      <rPr>
        <sz val="12"/>
        <rFont val="Calibri"/>
        <family val="2"/>
        <scheme val="minor"/>
      </rPr>
      <t>ORSE/1841</t>
    </r>
  </si>
  <si>
    <r>
      <rPr>
        <sz val="12"/>
        <rFont val="Calibri"/>
        <family val="2"/>
        <scheme val="minor"/>
      </rPr>
      <t>Revisão de esquadrias de alumínio</t>
    </r>
  </si>
  <si>
    <r>
      <rPr>
        <sz val="12"/>
        <rFont val="Calibri"/>
        <family val="2"/>
        <scheme val="minor"/>
      </rPr>
      <t>m²</t>
    </r>
  </si>
  <si>
    <r>
      <rPr>
        <sz val="12"/>
        <rFont val="Calibri"/>
        <family val="2"/>
        <scheme val="minor"/>
      </rPr>
      <t>Revisão de esquadrias de ferro</t>
    </r>
  </si>
  <si>
    <r>
      <rPr>
        <sz val="12"/>
        <rFont val="Calibri"/>
        <family val="2"/>
        <scheme val="minor"/>
      </rPr>
      <t>Revisão de janela de madeira (tipo almofadada com escama) com aproveitamento de 70%m050006</t>
    </r>
  </si>
  <si>
    <r>
      <rPr>
        <sz val="12"/>
        <rFont val="Calibri"/>
        <family val="2"/>
        <scheme val="minor"/>
      </rPr>
      <t>Revisão de janelas pivotante escamas tipo 1 c/ aproveitamento de 80% do material</t>
    </r>
  </si>
  <si>
    <r>
      <rPr>
        <sz val="12"/>
        <rFont val="Calibri"/>
        <family val="2"/>
        <scheme val="minor"/>
      </rPr>
      <t>unid</t>
    </r>
  </si>
  <si>
    <r>
      <rPr>
        <sz val="12"/>
        <rFont val="Calibri"/>
        <family val="2"/>
        <scheme val="minor"/>
      </rPr>
      <t>Porta de vidro temperado, 0,9x2,10m, espessura 10mm, inclusive acessorios</t>
    </r>
  </si>
  <si>
    <r>
      <rPr>
        <sz val="12"/>
        <rFont val="Calibri"/>
        <family val="2"/>
        <scheme val="minor"/>
      </rPr>
      <t>05.01</t>
    </r>
  </si>
  <si>
    <r>
      <rPr>
        <sz val="12"/>
        <rFont val="Calibri"/>
        <family val="2"/>
        <scheme val="minor"/>
      </rPr>
      <t>ORSE/1850</t>
    </r>
  </si>
  <si>
    <r>
      <rPr>
        <sz val="12"/>
        <rFont val="Calibri"/>
        <family val="2"/>
        <scheme val="minor"/>
      </rPr>
      <t>Grade proteção c/ barra redonda ferro 5/8"</t>
    </r>
  </si>
  <si>
    <r>
      <rPr>
        <sz val="12"/>
        <rFont val="Calibri"/>
        <family val="2"/>
        <scheme val="minor"/>
      </rPr>
      <t>ORSE/8898</t>
    </r>
  </si>
  <si>
    <r>
      <rPr>
        <sz val="12"/>
        <rFont val="Calibri"/>
        <family val="2"/>
        <scheme val="minor"/>
      </rPr>
      <t>Grade de ferro com barra quadrada de 1/2" na vertical, barras de quadrada de 1/2" na horizontal e quadro com barra de ferro de 1/2", inclusive chumbadores com parafusos</t>
    </r>
  </si>
  <si>
    <r>
      <rPr>
        <sz val="12"/>
        <rFont val="Calibri"/>
        <family val="2"/>
        <scheme val="minor"/>
      </rPr>
      <t>ORSE/9945</t>
    </r>
  </si>
  <si>
    <r>
      <rPr>
        <sz val="12"/>
        <rFont val="Calibri"/>
        <family val="2"/>
        <scheme val="minor"/>
      </rPr>
      <t>Grade de ferro com tela de aço galvanizado fio 12, malha 2", losangular, sem revestimento e cantoneira em "L"
de abas iguais de 3/4" x 1/8"</t>
    </r>
  </si>
  <si>
    <r>
      <rPr>
        <sz val="12"/>
        <rFont val="Calibri"/>
        <family val="2"/>
        <scheme val="minor"/>
      </rPr>
      <t>ORSE/228</t>
    </r>
  </si>
  <si>
    <r>
      <rPr>
        <sz val="12"/>
        <rFont val="Calibri"/>
        <family val="2"/>
        <scheme val="minor"/>
      </rPr>
      <t>Revisão de estrutura metálica exclusive chumbamento (alambrado, guarda-corpo)</t>
    </r>
  </si>
  <si>
    <r>
      <t xml:space="preserve">FORNECIMENTO, FABRICAÇÃO E MONTAGEM DE ESTRUTURA METÁLICA COMPREENDENDO AÇO GALVANIZADO, ELETRODOS PARA SOLDAS, PARAFUSOS, CHUMBADORES, INCLUINDOINCLUINDO AINDA PINTURA DE PROTEÇÃO COM APLICAÇÃO DE 02 DEMÃOS DE PRIMER EPOXI ISOCIANATO, COM 25 MICRAS, TOTALIZANDO 50 MICRAS E PINTURA DE PINTURA DE ACABAMENTO COM APLICAÇÃO DE 02 DEMÃOS DE TINTA EPÓXI , ESPESSURA DE 35 MICRAS POR DEMÃO, TOTALIZANDO 7O MICRAS EM SUPERFICIES METÁLICAS- COR A SER DEFINIDA PELA FISCALIZAÇÃO DO CONTRATO, INCLUSIVE AND AIMES, FERRAMENTAS E EQUIPAMENTOS NECESSÁRIOS - PERFIL "U" </t>
    </r>
    <r>
      <rPr>
        <b/>
        <sz val="12"/>
        <rFont val="Arial Narrow"/>
        <family val="2"/>
      </rPr>
      <t xml:space="preserve">(ESTRUTURA DA COBERTA PLATIBANDA) </t>
    </r>
  </si>
  <si>
    <r>
      <t>FORNECIMENTO, FABRICAÇÃO E MONTAGEM DE ESTRUTURA METÁLICA COMPREENDENDO AÇO ESTRUTURAL TIPO AÇO ASTM A-36, A-572, ELETRODOS PARA SOLDAS, PARAFUSOS, CHUMBADORES, INCLUINDO AINDA PINTURA DE PROTEÇÃO COM APLICAÇÃO DE 02 DEMÃOS DE PRIMER EPOXI ISOCIANATO, COM 25 MICRAS, TOTALIZANDO 50 MICRAS E PINTURA DE PINTURA DE ACABAMENTO COM APLICAÇÃO DE 02 DEMÃOS DE TINTA EPÓXI , ESPESSURA DE 35 MICRAS POR DEMÃO, TOTALIZANDO 7O MICRAS EM SUPERFICIES METÁLICAS- COR A SER DEFINIDA PELA FISCALIZAÇÃO DO CONTRATO, INCLUSIVE ANDAIMES, FERRAMENTAS E EQUIPAMENTOS NECESSÁRIOS</t>
    </r>
    <r>
      <rPr>
        <b/>
        <sz val="12"/>
        <rFont val="Arial Narrow"/>
        <family val="2"/>
      </rPr>
      <t xml:space="preserve">  (RECUPERAÇÃO DAS TESOURAS METÁLICAS)</t>
    </r>
  </si>
  <si>
    <r>
      <t xml:space="preserve">FORNECIMENTO, FABRICAÇÃO E MONTAGEM DE ESTRUTURA METÁLICA COMPREENDENDO </t>
    </r>
    <r>
      <rPr>
        <b/>
        <sz val="12"/>
        <color theme="1"/>
        <rFont val="Arial Narrow"/>
        <family val="2"/>
      </rPr>
      <t>AÇO GALVANIZADO,</t>
    </r>
    <r>
      <rPr>
        <sz val="12"/>
        <color theme="1"/>
        <rFont val="Calibri"/>
        <family val="2"/>
        <scheme val="minor"/>
      </rPr>
      <t xml:space="preserve"> ELETRODOS PARA SOLDAS, PARAFUSOS, CHUMBADORES, INCLUINDOINCLUINDO AINDA PINTURA DE PROTEÇÃO COM APLICAÇÃO DE 02 DEMÃOS DE PRIMER EPOXI ISOCIANATO, COM 25 MICRAS, TOTALIZANDO 50 MICRAS E PINTURA DE PINTURA DE ACABAMENTO COM APLICAÇÃO DE 02 DEMÃOS DE TINTA EPÓXI , ESPESSURA DE 35 MICRAS POR DEMÃO, TOTALIZANDO 7O MICRAS EM SUPERFICIES METÁLICAS- COR A SER DEFINIDA PELA FISCALIZAÇÃO DO CONTRATO, INCLUSIVE ANDAIMES, FERRAMENTAS E EQUIPAMENTOS NECESSÁRIOS - TUBOS</t>
    </r>
  </si>
  <si>
    <r>
      <rPr>
        <sz val="12"/>
        <rFont val="Calibri"/>
        <family val="2"/>
        <scheme val="minor"/>
      </rPr>
      <t>Revisão em cobertura com telha ceramica tipo colonial, cor clara, 1ª, Itabaianinha ou similar, com reposição de
10% do material</t>
    </r>
  </si>
  <si>
    <r>
      <rPr>
        <sz val="12"/>
        <rFont val="Calibri"/>
        <family val="2"/>
        <scheme val="minor"/>
      </rPr>
      <t>Revisão em cobertura com telha cerâmica tipo colonial, cor clara, 1ª, Itabaianinha ou similar, com reposição de
30% do material</t>
    </r>
  </si>
  <si>
    <r>
      <rPr>
        <sz val="12"/>
        <rFont val="Calibri"/>
        <family val="2"/>
        <scheme val="minor"/>
      </rPr>
      <t>Revisão em cobertura com telha ceramica tipo colonial, cor clara, 1ª, Itabaianinha ou similar, com reposição de
50% do material</t>
    </r>
  </si>
  <si>
    <r>
      <rPr>
        <sz val="12"/>
        <rFont val="Calibri"/>
        <family val="2"/>
        <scheme val="minor"/>
      </rPr>
      <t>Madeiramento em massaranduba/madeira de lei, acabamento serrado c/ ripão 5 x 3cm e  ripa 4 x 1,5cm,
exclusive peças principais</t>
    </r>
  </si>
  <si>
    <r>
      <t xml:space="preserve">FORNECIMENTO E INSTALAÇÃO DE TELHA DE AÇO/ ALUMÍNIO E = 0,5 MM, INCLUSIVE IÇAMENTO, ANDAIMES, EQUIPAMENTOS E TODOS OS MATERIAIS NECESSÁRIOS PARA EXECUÇÃO DA MESMA </t>
    </r>
    <r>
      <rPr>
        <b/>
        <sz val="12"/>
        <rFont val="Arial Narrow"/>
        <family val="2"/>
      </rPr>
      <t>(PLATIBANDA)</t>
    </r>
  </si>
  <si>
    <r>
      <t xml:space="preserve">INSTALAÇÃO DE TELHAMENTO COM TELHA DE DE AÇO GALVANIZADO MULTIDOBRAS, </t>
    </r>
    <r>
      <rPr>
        <b/>
        <sz val="12"/>
        <rFont val="Arial Narrow"/>
        <family val="2"/>
      </rPr>
      <t xml:space="preserve"> REVESTIDA EM ACO GALVANIZADO, FACES SUPERIOR E INFERIOR (FORNECIMENTO E MONTAGEM) COM PRÉ-PINTURA NAS DUAS FACES, INCLUSIVE ANDAIMES, FERRAMENTAS E EQUIPAMENTOS </t>
    </r>
    <r>
      <rPr>
        <sz val="12"/>
        <rFont val="Arial Narrow"/>
        <family val="2"/>
      </rPr>
      <t xml:space="preserve">(TELHAS EXISTENTES) </t>
    </r>
  </si>
  <si>
    <r>
      <rPr>
        <sz val="12"/>
        <rFont val="Calibri"/>
        <family val="2"/>
        <scheme val="minor"/>
      </rPr>
      <t>Revestimento ceramico para parede, 15 x 15 cm, azulejo branco, tipo "A", aplicado com argamassa
industrializada ac-i, rejuntado, exclusive emboço</t>
    </r>
  </si>
  <si>
    <r>
      <rPr>
        <sz val="12"/>
        <rFont val="Calibri"/>
        <family val="2"/>
        <scheme val="minor"/>
      </rPr>
      <t>Revestimento cerâmico para piso ou parede, 45 x 45 cm, Eliane, linha cargo plus white ou similar, aplicado com
argamassa industrializada ac-ii, rejuntado, exclusive regularização de base ou emboço</t>
    </r>
  </si>
  <si>
    <r>
      <rPr>
        <sz val="12"/>
        <rFont val="Calibri"/>
        <family val="2"/>
        <scheme val="minor"/>
      </rPr>
      <t>Tratamento de fissuras com argamassa de cimento e areia traço 1:3 com aditivo bianco ou similar (Seção até 5
x 5 cm)</t>
    </r>
  </si>
  <si>
    <r>
      <rPr>
        <sz val="12"/>
        <rFont val="Calibri"/>
        <family val="2"/>
        <scheme val="minor"/>
      </rPr>
      <t>Restauração e/ou recuperação de assoalho madeira lei, réguas macho e fêmea, l = 20 a 30cm x 2cm, sobre
ripão 3,5cm x 5,5cm, inclusive enchimento e raspagem</t>
    </r>
  </si>
  <si>
    <r>
      <rPr>
        <sz val="12"/>
        <rFont val="Calibri"/>
        <family val="2"/>
        <scheme val="minor"/>
      </rPr>
      <t>Pintura de acabamento com aplicação de 02 demãos de tinta PVA latex para interiores/exteriores - cores
especiais misturadas em máquina, tons claros (marfim, pérola, etc)</t>
    </r>
  </si>
  <si>
    <r>
      <rPr>
        <sz val="12"/>
        <rFont val="Calibri"/>
        <family val="2"/>
        <scheme val="minor"/>
      </rPr>
      <t>Pintura para exteriores, sobre paredes, com lixamento, aplicação de 01 demão de selador acrílico, 01 demão de
textura acrílica branca e 02 demãos de tinta acrílica convencional</t>
    </r>
  </si>
  <si>
    <r>
      <rPr>
        <sz val="12"/>
        <rFont val="Calibri"/>
        <family val="2"/>
        <scheme val="minor"/>
      </rPr>
      <t>Pintura de proteção com aplicação de 02 demãos de verniz SPARLACK CETOL Ipiranga ou similar sobre
superfícies de madeira</t>
    </r>
  </si>
  <si>
    <r>
      <t xml:space="preserve">PINTURA DE PROTEÇÃO COM APLICAÇÃO DE 02 DEMÃOS DE PRIMER EPOXI ISOCIANATO, COM 25 MICRAS, TOTALIZANDO 50 MICRAS E PINTURA DE PINTURA DE ACABAMENTO COM APLICAÇÃO DE 02 DEMÃOS DE TINTA EPÓXI , ESPESSURA DE 35 MICRAS POR DEMÃO, TOTALIZANDO 7O MICRAS EM SUPERFICIES METÁLICAS- COR A SER DEFINIDA PELA FISCALIZAÇÃO DO CONTRATO, INCLUSIVE ANDAIMES, FERRAMENTAS E EQUIPAMENTOS NECESSÁRIOS (O CRITÉRIO DE MEDIÇÃO SERÁ DE ÁREA DE PROJEÇÃO PLANA) - </t>
    </r>
    <r>
      <rPr>
        <b/>
        <sz val="12"/>
        <rFont val="Arial Narrow"/>
        <family val="2"/>
      </rPr>
      <t>(PLATIBANDA)</t>
    </r>
  </si>
  <si>
    <r>
      <rPr>
        <sz val="12"/>
        <rFont val="Calibri"/>
        <family val="2"/>
        <scheme val="minor"/>
      </rPr>
      <t>Luminária de embutir aberta para lâmpada fluorescente ou tubo led 2 x 18/20 w (tecnolux ref.fle-8157/232 ou
similar), completa,  com lampada tubo led</t>
    </r>
  </si>
  <si>
    <r>
      <rPr>
        <sz val="12"/>
        <rFont val="Calibri"/>
        <family val="2"/>
        <scheme val="minor"/>
      </rPr>
      <t>Luminária de emergência, tipo balizamento, com autonomia de 3h, modelo LED - 3000 lumens, SEGURIMAX ou
similarr</t>
    </r>
  </si>
  <si>
    <r>
      <rPr>
        <sz val="12"/>
        <rFont val="Calibri"/>
        <family val="2"/>
        <scheme val="minor"/>
      </rPr>
      <t>Refletor TR Led, corpo em aluminio, vidro temperado, potencia 20W, bivolt, temp.cor 3000K, IP-65, da
Taschibra ou similar</t>
    </r>
  </si>
  <si>
    <r>
      <rPr>
        <sz val="12"/>
        <rFont val="Calibri"/>
        <family val="2"/>
        <scheme val="minor"/>
      </rPr>
      <t>Luminária em LED  para iluminação pública,150W,bivolt,Selo A Inmetro,corpo em alumínio inj,FP 0,97, prot. DPS 10kv, IP66, IK09, Temp. cor 5000k, IRC= ou 70%, v. útil 50.000h, 130 lm/w.gar.5 anos, modelo GL216 G-
light ou similar Rev. 01</t>
    </r>
  </si>
  <si>
    <r>
      <rPr>
        <sz val="12"/>
        <rFont val="Calibri"/>
        <family val="2"/>
        <scheme val="minor"/>
      </rPr>
      <t>Tomada para uso geral, 2p + t, ABNT, de sobrepor, 20 A, com caixa, "Sistema X"</t>
    </r>
  </si>
  <si>
    <r>
      <rPr>
        <sz val="12"/>
        <rFont val="Calibri"/>
        <family val="2"/>
        <scheme val="minor"/>
      </rPr>
      <t>Tomada para uso geral, 2p + t, ABNT, de sobrepor, 10 A, com caixa, "Sistema X".</t>
    </r>
  </si>
  <si>
    <r>
      <rPr>
        <sz val="12"/>
        <rFont val="Calibri"/>
        <family val="2"/>
        <scheme val="minor"/>
      </rPr>
      <t>Tomada dupla, 2p + t, ABNT, de embutir, 20 A, com placa em pvc</t>
    </r>
  </si>
  <si>
    <r>
      <rPr>
        <sz val="12"/>
        <rFont val="Calibri"/>
        <family val="2"/>
        <scheme val="minor"/>
      </rPr>
      <t>Tomada dupla, de embutir, para uso geral, 2P+T, ABNT, 10A</t>
    </r>
  </si>
  <si>
    <r>
      <rPr>
        <sz val="12"/>
        <rFont val="Calibri"/>
        <family val="2"/>
        <scheme val="minor"/>
      </rPr>
      <t>Ponto de tomada residencial incluindo tomada (2 módulos) 10a/250v, caixa elétrica, eletroduto, cabo, rasgo,
quebra e chumbamento. af_01/2016</t>
    </r>
  </si>
  <si>
    <r>
      <rPr>
        <sz val="12"/>
        <rFont val="Calibri"/>
        <family val="2"/>
        <scheme val="minor"/>
      </rPr>
      <t>Ponto de tomada 2p+t de sobrepor, 10 A, de uso geral,  ABNT, c/canaleta plastica 20x10mm,"Sistema X",
inclusive aterramento</t>
    </r>
  </si>
  <si>
    <r>
      <rPr>
        <sz val="12"/>
        <rFont val="Calibri"/>
        <family val="2"/>
        <scheme val="minor"/>
      </rPr>
      <t>Ponto de luz em teto ou parede, com eletroduto pvc rígido embutido Ø 3/4"</t>
    </r>
  </si>
  <si>
    <r>
      <rPr>
        <sz val="12"/>
        <rFont val="Calibri"/>
        <family val="2"/>
        <scheme val="minor"/>
      </rPr>
      <t>Interruptor 02 seções, com caixa pvc 4" x 2", aparente</t>
    </r>
  </si>
  <si>
    <r>
      <rPr>
        <sz val="12"/>
        <rFont val="Calibri"/>
        <family val="2"/>
        <scheme val="minor"/>
      </rPr>
      <t>Interruptor para chuveiro, bipolar simples, 25A, ref.2516, Silentoque, Pial ou similar, inclusive caixa pvc 4x2 e
placa</t>
    </r>
  </si>
  <si>
    <r>
      <rPr>
        <sz val="12"/>
        <rFont val="Calibri"/>
        <family val="2"/>
        <scheme val="minor"/>
      </rPr>
      <t>Ponto de interruptor 01 seção embutido com tomada conjugada (1 s + 1 t) com eletroduto de pvc rígido Ø 3/4"</t>
    </r>
  </si>
  <si>
    <r>
      <rPr>
        <sz val="12"/>
        <rFont val="Calibri"/>
        <family val="2"/>
        <scheme val="minor"/>
      </rPr>
      <t>Tomada para ar condicionado, com caixa pvc e disjuntor bi-polar 20 a, embutida</t>
    </r>
  </si>
  <si>
    <r>
      <rPr>
        <sz val="12"/>
        <rFont val="Calibri"/>
        <family val="2"/>
        <scheme val="minor"/>
      </rPr>
      <t>Ponto de cigarra campainha em caixa 4" x 2" c/ eletroduto pvc rígido aparente Ø 3/4"</t>
    </r>
  </si>
  <si>
    <r>
      <rPr>
        <sz val="12"/>
        <rFont val="Calibri"/>
        <family val="2"/>
        <scheme val="minor"/>
      </rPr>
      <t>Revisão de ponto de interruptor com reposição do interruptor e fiação</t>
    </r>
  </si>
  <si>
    <r>
      <rPr>
        <sz val="12"/>
        <rFont val="Calibri"/>
        <family val="2"/>
        <scheme val="minor"/>
      </rPr>
      <t>Revisão de ponto de luz tipo 2, em teto ou parede</t>
    </r>
  </si>
  <si>
    <r>
      <rPr>
        <sz val="12"/>
        <rFont val="Calibri"/>
        <family val="2"/>
        <scheme val="minor"/>
      </rPr>
      <t>Revisão de ponto de tomada simples com reposição da tomada e da fiação</t>
    </r>
  </si>
  <si>
    <r>
      <rPr>
        <sz val="12"/>
        <rFont val="Calibri"/>
        <family val="2"/>
        <scheme val="minor"/>
      </rPr>
      <t>Revisão de ponto de tomada simples com reposição da tomada</t>
    </r>
  </si>
  <si>
    <r>
      <rPr>
        <sz val="12"/>
        <rFont val="Calibri"/>
        <family val="2"/>
        <scheme val="minor"/>
      </rPr>
      <t>Quadro de distribuição de embutir, em chapa de aço, para até 08 disjuntores, com barramento, padrão DIN,
exclusive disjuntores</t>
    </r>
  </si>
  <si>
    <r>
      <rPr>
        <sz val="12"/>
        <rFont val="Calibri"/>
        <family val="2"/>
        <scheme val="minor"/>
      </rPr>
      <t>Quadro de distribuição de embutir, em chapa de aço, para até 16 disjuntores, com barramento, padrão DIN,
exclusive disjuntores</t>
    </r>
  </si>
  <si>
    <r>
      <rPr>
        <sz val="12"/>
        <rFont val="Calibri"/>
        <family val="2"/>
        <scheme val="minor"/>
      </rPr>
      <t>Quadro distribuição embutir em chapa de aço, p/até 16 disjuntores, trifasico, c/barramento, padrão DIN (linha
branca), exclusive disjuntores</t>
    </r>
  </si>
  <si>
    <r>
      <rPr>
        <sz val="12"/>
        <rFont val="Calibri"/>
        <family val="2"/>
        <scheme val="minor"/>
      </rPr>
      <t>Quadro de distribuição de embutir, em chapa de aço, para até 24 disjuntores, com barramento, padrão DIN,
exclusive disjuntores</t>
    </r>
  </si>
  <si>
    <r>
      <rPr>
        <sz val="12"/>
        <rFont val="Calibri"/>
        <family val="2"/>
        <scheme val="minor"/>
      </rPr>
      <t>Rasgos em alvenaria para passagem de tubulação   diâm     1/2" a 1"</t>
    </r>
  </si>
  <si>
    <r>
      <rPr>
        <sz val="12"/>
        <rFont val="Calibri"/>
        <family val="2"/>
        <scheme val="minor"/>
      </rPr>
      <t>Disjuntor bipolar DR 25 A  - Dispositivo residual diferencial, tipo AC, 30MA, ref.5SM1 312-OMB, Siemens ou
similar</t>
    </r>
  </si>
  <si>
    <r>
      <rPr>
        <sz val="12"/>
        <rFont val="Calibri"/>
        <family val="2"/>
        <scheme val="minor"/>
      </rPr>
      <t>Disjuntor bipolar DR 40 A  - Dispositivo residual diferencial, tipo AC, 30MA, ref.5SM1 314-OMB, Siemens ou
similar</t>
    </r>
  </si>
  <si>
    <r>
      <rPr>
        <sz val="12"/>
        <rFont val="Calibri"/>
        <family val="2"/>
        <scheme val="minor"/>
      </rPr>
      <t>Disjuntor bipolar DR 63 A  - Dispositivo residual diferencial, tipo AC, 30MA</t>
    </r>
  </si>
  <si>
    <r>
      <rPr>
        <sz val="12"/>
        <rFont val="Calibri"/>
        <family val="2"/>
        <scheme val="minor"/>
      </rPr>
      <t>Disjuntor monopolar tipo din, corrente nominal de 10a - fornecimento e instalação. af_04/2016</t>
    </r>
  </si>
  <si>
    <r>
      <rPr>
        <sz val="12"/>
        <rFont val="Calibri"/>
        <family val="2"/>
        <scheme val="minor"/>
      </rPr>
      <t>Disjuntor monopolar tipo din, corrente nominal de 16a - fornecimento e instalação. af_04/2016</t>
    </r>
  </si>
  <si>
    <r>
      <rPr>
        <sz val="12"/>
        <rFont val="Calibri"/>
        <family val="2"/>
        <scheme val="minor"/>
      </rPr>
      <t>Disjuntor monopolar tipo din, corrente nominal de 20a - fornecimento e instalação. af_04/2016</t>
    </r>
  </si>
  <si>
    <r>
      <rPr>
        <sz val="12"/>
        <rFont val="Calibri"/>
        <family val="2"/>
        <scheme val="minor"/>
      </rPr>
      <t>Disjuntor monopolar tipo din, corrente nominal de 25a - fornecimento e instalação. af_04/2016</t>
    </r>
  </si>
  <si>
    <r>
      <rPr>
        <sz val="12"/>
        <rFont val="Calibri"/>
        <family val="2"/>
        <scheme val="minor"/>
      </rPr>
      <t>Disjuntor monopolar tipo din, corrente nominal de 32a - fornecimento e instalação. af_04/2016</t>
    </r>
  </si>
  <si>
    <r>
      <rPr>
        <sz val="12"/>
        <rFont val="Calibri"/>
        <family val="2"/>
        <scheme val="minor"/>
      </rPr>
      <t>Disjuntor monopolar tipo din, corrente nominal de 40a - fornecimento e instalação. af_04/2016</t>
    </r>
  </si>
  <si>
    <r>
      <rPr>
        <sz val="12"/>
        <rFont val="Calibri"/>
        <family val="2"/>
        <scheme val="minor"/>
      </rPr>
      <t>Disjuntor monopolar tipo din, corrente nominal de 50a - fornecimento e instalação. af_04/2016</t>
    </r>
  </si>
  <si>
    <r>
      <rPr>
        <sz val="12"/>
        <rFont val="Calibri"/>
        <family val="2"/>
        <scheme val="minor"/>
      </rPr>
      <t>Cabo de cobre flexível isolado, seção  1,5mm², 450/ 750v / 70°c</t>
    </r>
  </si>
  <si>
    <r>
      <rPr>
        <sz val="12"/>
        <rFont val="Calibri"/>
        <family val="2"/>
        <scheme val="minor"/>
      </rPr>
      <t>Cabo de cobre flexível isolado, seção  2,5mm², 450/ 750v / 70°c</t>
    </r>
  </si>
  <si>
    <r>
      <rPr>
        <sz val="12"/>
        <rFont val="Calibri"/>
        <family val="2"/>
        <scheme val="minor"/>
      </rPr>
      <t>Cabo de cobre flexível isolado, seção  4mm², 450/ 750v / 70°c</t>
    </r>
  </si>
  <si>
    <r>
      <rPr>
        <sz val="12"/>
        <rFont val="Calibri"/>
        <family val="2"/>
        <scheme val="minor"/>
      </rPr>
      <t>Cabo de cobre flexível isolado, seção  6mm², 450/ 750v / 70°c</t>
    </r>
  </si>
  <si>
    <r>
      <rPr>
        <sz val="12"/>
        <rFont val="Calibri"/>
        <family val="2"/>
        <scheme val="minor"/>
      </rPr>
      <t>Cabo de cobre flexível isolado, seção 10mm², 450/ 750v / 70°c</t>
    </r>
  </si>
  <si>
    <r>
      <rPr>
        <sz val="12"/>
        <rFont val="Calibri"/>
        <family val="2"/>
        <scheme val="minor"/>
      </rPr>
      <t>Cabo de cobre flexível isolado, seção 16mm², 450/ 750v / 70°c</t>
    </r>
  </si>
  <si>
    <r>
      <rPr>
        <sz val="12"/>
        <rFont val="Calibri"/>
        <family val="2"/>
        <scheme val="minor"/>
      </rPr>
      <t>Cabo de cobre flexível isolado, seção 25mm², 450/ 750v / 70°c</t>
    </r>
  </si>
  <si>
    <r>
      <rPr>
        <sz val="12"/>
        <rFont val="Calibri"/>
        <family val="2"/>
        <scheme val="minor"/>
      </rPr>
      <t>Cabo de cobre flexível isolado, seção 35mm², 450/ 750v / 70°c</t>
    </r>
  </si>
  <si>
    <r>
      <rPr>
        <sz val="12"/>
        <rFont val="Calibri"/>
        <family val="2"/>
        <scheme val="minor"/>
      </rPr>
      <t>Boia eletrica p/reservatorio inferior</t>
    </r>
  </si>
  <si>
    <r>
      <rPr>
        <sz val="12"/>
        <rFont val="Calibri"/>
        <family val="2"/>
        <scheme val="minor"/>
      </rPr>
      <t>Bóia elétrica para reservatório superior, marca aquamatic ou similar, capacidade 30 a - fornecimento e
instalação</t>
    </r>
  </si>
  <si>
    <r>
      <rPr>
        <sz val="12"/>
        <rFont val="Calibri"/>
        <family val="2"/>
        <scheme val="minor"/>
      </rPr>
      <t>Abrigo em alvenaria (1.20 x 1.00m) para conjunto de moto-bomba, incluindo chapisco, reboco, esquadria de
ferro e cobertura com telha canal comum.</t>
    </r>
  </si>
  <si>
    <r>
      <rPr>
        <sz val="12"/>
        <rFont val="Calibri"/>
        <family val="2"/>
        <scheme val="minor"/>
      </rPr>
      <t>Mictório de louça com sifão integrado (deca ref m712), engate cromado (deca ref c4606180) e registro de
pressão (deca linha c40 ref1416) ou similares</t>
    </r>
  </si>
  <si>
    <r>
      <rPr>
        <sz val="12"/>
        <rFont val="Calibri"/>
        <family val="2"/>
        <scheme val="minor"/>
      </rPr>
      <t>Impermeabilização semi-flexível com tinta alfaltica, 02 demãos, em superfícies lisas e de pequenas dimensões,
tipo Viaplus 1000, ref:Viapol ou similar</t>
    </r>
  </si>
  <si>
    <r>
      <rPr>
        <sz val="12"/>
        <rFont val="Calibri"/>
        <family val="2"/>
        <scheme val="minor"/>
      </rPr>
      <t>Impermeabilização de superficie c/argamassa 1:4 (cimento e areia), esp=2,5cm, c/impermeabilizante Vedacit ou
similar</t>
    </r>
  </si>
  <si>
    <r>
      <rPr>
        <sz val="12"/>
        <rFont val="Calibri"/>
        <family val="2"/>
        <scheme val="minor"/>
      </rPr>
      <t>Impermeabilização c/ manta asfáltica aluminizada 3mm, estruturada com não-tecido de poliéster, inclusive
aplicação de 1 demão de primer</t>
    </r>
  </si>
  <si>
    <r>
      <rPr>
        <sz val="12"/>
        <rFont val="Calibri"/>
        <family val="2"/>
        <scheme val="minor"/>
      </rPr>
      <t>Impermeabilização de superfície com manta asfáltica, uma camada, inclusive aplicação de primer asfáltico,
e=3mm. af_06/2018</t>
    </r>
  </si>
  <si>
    <r>
      <rPr>
        <sz val="12"/>
        <rFont val="Calibri"/>
        <family val="2"/>
        <scheme val="minor"/>
      </rPr>
      <t>Impermeabilização c/ manta asfáltica 4mm, estruturada com não-tecido de poliéster, inclusive aplicação de 1
demão de primer, exceto proteção mecânica</t>
    </r>
  </si>
  <si>
    <r>
      <rPr>
        <sz val="12"/>
        <rFont val="Calibri"/>
        <family val="2"/>
        <scheme val="minor"/>
      </rPr>
      <t>Forro de pvc, em réguas de 10 ou 20 cm, aplicado,  inclusive estrutura para fixação (perfis em PVC) marca
Araforros ou similar, instalado</t>
    </r>
  </si>
  <si>
    <r>
      <rPr>
        <sz val="12"/>
        <rFont val="Calibri"/>
        <family val="2"/>
        <scheme val="minor"/>
      </rPr>
      <t>Forro de gesso, em placas 60 x 60 cm, c/ isolamento em lã de vidro, inclusive madeiramento em ripão 3,5cm x
5,5cm</t>
    </r>
  </si>
  <si>
    <r>
      <rPr>
        <sz val="12"/>
        <rFont val="Calibri"/>
        <family val="2"/>
        <scheme val="minor"/>
      </rPr>
      <t>Forro de gesso acartonado com acabamento em filme de PVC,placa 625 x 625mm e perfil T, padrão linho MOD-
LINE, instalado</t>
    </r>
  </si>
  <si>
    <r>
      <rPr>
        <sz val="12"/>
        <rFont val="Calibri"/>
        <family val="2"/>
        <scheme val="minor"/>
      </rPr>
      <t>Forro de gesso acartonado, cor branca, placa 1243 x 618mm, marca GYPSUM modelo gessolyne, ou similar -
fornecimento</t>
    </r>
  </si>
  <si>
    <t>Assoalho de madeira. af_09/2020</t>
  </si>
  <si>
    <t>101746/sinapi</t>
  </si>
  <si>
    <t>08.12</t>
  </si>
  <si>
    <t>Pintura de acabamento com aplicação de 01 demão de tinta PVA latex para interiores - cores convencionais - Rev 03</t>
  </si>
  <si>
    <t>2284/ORSE</t>
  </si>
  <si>
    <t>Pintura de acabamento com aplicação de 01 demão de tinta PVA latex para interiores/exteriores - cores especiais misturadas em máquina, tons claros (marfim, pérola, etc) - Rev 01</t>
  </si>
  <si>
    <t>3862/ORSE</t>
  </si>
  <si>
    <t>Pintura de acabamento com aplicação de 02 demãos de esmalte ou óleo sobre superfícies metálicas, exclusive lixamento</t>
  </si>
  <si>
    <t>Pintura de acabamento com aplicação de 01 demão de verniz acrílico, Coral ou similar</t>
  </si>
  <si>
    <t>4934/ORSE</t>
  </si>
  <si>
    <t>Pintura de acabamento com aplicação de 02 demãos de tinta PVA latex para interiores - cores convencionais - Rev 03</t>
  </si>
  <si>
    <t>2285/ORSE</t>
  </si>
  <si>
    <t>Portão em tubo de ferro galvanizado de 2", de abrir, duas folhas, de 2,00 x 2,00m, tela malha revestida 76 x 76mm, n.º 12, inclusive dobradiças e trancas/ferrolho</t>
  </si>
  <si>
    <t>12980/ORSE</t>
  </si>
  <si>
    <t>Portão de correr em chapa de aço 1/4", c/ quadro em tubo quadrado de 2", barra quadrada 1" na vertical e barra chata 2" x 1/4" na horizontal, inclusive ferrolho, e roldanas e trilhos, p/ penitenciária</t>
  </si>
  <si>
    <t>12013/ORSE</t>
  </si>
  <si>
    <t>Portão em alumínio, cor N/B/P, em perfís búzio quadrado ou lambril, completo inclusive rodízios, perfís e fechadura</t>
  </si>
  <si>
    <t>11955/ORSE</t>
  </si>
  <si>
    <t>Portão em tubo de aço galvanizado d=1", padrão escolas</t>
  </si>
  <si>
    <t>4330/ORSE</t>
  </si>
  <si>
    <t>Limpeza (Lavagem) de telhas</t>
  </si>
  <si>
    <t>278/ORSE</t>
  </si>
  <si>
    <t>Limpeza de superfície com jato de alta pressão. af_04/2019</t>
  </si>
  <si>
    <t>Mola hidráulica para porta de madeira (Brasil ou similar)</t>
  </si>
  <si>
    <t>Forro acústico em placas de fibra mineral c/perfil "T" em aço, marca "SONEX" ou similar, instalado</t>
  </si>
  <si>
    <t>09083/ORSE</t>
  </si>
  <si>
    <t>Central de alarme endereçável de incendio com sistema p/ até 250 dispositivos, marcal Verin ou similar, Modelo VRE-250 c/ bateria de 12V e 7Amperes</t>
  </si>
  <si>
    <t>11820/ORSE</t>
  </si>
  <si>
    <t>Revisão de quadros elétricos com barramentos em subestação abrigada</t>
  </si>
  <si>
    <t>11963/ORSE</t>
  </si>
  <si>
    <t>01.28</t>
  </si>
  <si>
    <t>01.29</t>
  </si>
  <si>
    <t>01.30</t>
  </si>
  <si>
    <t>01.31</t>
  </si>
  <si>
    <t>01.32</t>
  </si>
  <si>
    <t>06.26</t>
  </si>
  <si>
    <t>06.27</t>
  </si>
  <si>
    <t>06.28</t>
  </si>
  <si>
    <t>06.29</t>
  </si>
  <si>
    <t>06.30</t>
  </si>
  <si>
    <t>06.31</t>
  </si>
  <si>
    <t>09.12</t>
  </si>
  <si>
    <t>09.13</t>
  </si>
  <si>
    <t>09.14</t>
  </si>
  <si>
    <t>09.15</t>
  </si>
  <si>
    <t>10.51</t>
  </si>
  <si>
    <t>12.04</t>
  </si>
  <si>
    <t>13.15</t>
  </si>
  <si>
    <t>13.16</t>
  </si>
  <si>
    <t>13.18</t>
  </si>
  <si>
    <t>13.19</t>
  </si>
  <si>
    <t>13.20</t>
  </si>
  <si>
    <t>13.21</t>
  </si>
  <si>
    <t>SINAPI</t>
  </si>
  <si>
    <t>ORSE</t>
  </si>
  <si>
    <t>91341/SINAPI</t>
  </si>
  <si>
    <t>4662/ORSE</t>
  </si>
  <si>
    <t>Bancada em granito verde ubatuba, e = 2cm</t>
  </si>
  <si>
    <t>11150/ORSE</t>
  </si>
  <si>
    <t>12.41</t>
  </si>
  <si>
    <t>99814/SINAPI</t>
  </si>
  <si>
    <r>
      <rPr>
        <sz val="12"/>
        <rFont val="Calibri"/>
        <family val="2"/>
        <scheme val="minor"/>
      </rPr>
      <t>05.02</t>
    </r>
    <r>
      <rPr>
        <sz val="11"/>
        <color theme="1"/>
        <rFont val="Calibri"/>
        <family val="2"/>
        <scheme val="minor"/>
      </rPr>
      <t/>
    </r>
  </si>
  <si>
    <r>
      <rPr>
        <sz val="12"/>
        <rFont val="Calibri"/>
        <family val="2"/>
        <scheme val="minor"/>
      </rPr>
      <t>05.03</t>
    </r>
    <r>
      <rPr>
        <sz val="11"/>
        <color theme="1"/>
        <rFont val="Calibri"/>
        <family val="2"/>
        <scheme val="minor"/>
      </rPr>
      <t/>
    </r>
  </si>
  <si>
    <r>
      <rPr>
        <sz val="12"/>
        <rFont val="Calibri"/>
        <family val="2"/>
        <scheme val="minor"/>
      </rPr>
      <t>05.04</t>
    </r>
    <r>
      <rPr>
        <sz val="11"/>
        <color theme="1"/>
        <rFont val="Calibri"/>
        <family val="2"/>
        <scheme val="minor"/>
      </rPr>
      <t/>
    </r>
  </si>
  <si>
    <r>
      <rPr>
        <sz val="12"/>
        <rFont val="Calibri"/>
        <family val="2"/>
        <scheme val="minor"/>
      </rPr>
      <t>05.05</t>
    </r>
    <r>
      <rPr>
        <sz val="11"/>
        <color theme="1"/>
        <rFont val="Calibri"/>
        <family val="2"/>
        <scheme val="minor"/>
      </rPr>
      <t/>
    </r>
  </si>
  <si>
    <r>
      <rPr>
        <sz val="12"/>
        <rFont val="Calibri"/>
        <family val="2"/>
        <scheme val="minor"/>
      </rPr>
      <t>05.06</t>
    </r>
    <r>
      <rPr>
        <sz val="11"/>
        <color theme="1"/>
        <rFont val="Calibri"/>
        <family val="2"/>
        <scheme val="minor"/>
      </rPr>
      <t/>
    </r>
  </si>
  <si>
    <r>
      <rPr>
        <sz val="12"/>
        <rFont val="Calibri"/>
        <family val="2"/>
        <scheme val="minor"/>
      </rPr>
      <t>05.07</t>
    </r>
    <r>
      <rPr>
        <sz val="11"/>
        <color theme="1"/>
        <rFont val="Calibri"/>
        <family val="2"/>
        <scheme val="minor"/>
      </rPr>
      <t/>
    </r>
  </si>
  <si>
    <r>
      <rPr>
        <sz val="12"/>
        <rFont val="Calibri"/>
        <family val="2"/>
        <scheme val="minor"/>
      </rPr>
      <t>05.08</t>
    </r>
    <r>
      <rPr>
        <sz val="11"/>
        <color theme="1"/>
        <rFont val="Calibri"/>
        <family val="2"/>
        <scheme val="minor"/>
      </rPr>
      <t/>
    </r>
  </si>
  <si>
    <r>
      <rPr>
        <sz val="12"/>
        <rFont val="Calibri"/>
        <family val="2"/>
        <scheme val="minor"/>
      </rPr>
      <t>05.09</t>
    </r>
    <r>
      <rPr>
        <sz val="11"/>
        <color theme="1"/>
        <rFont val="Calibri"/>
        <family val="2"/>
        <scheme val="minor"/>
      </rPr>
      <t/>
    </r>
  </si>
  <si>
    <r>
      <rPr>
        <sz val="12"/>
        <rFont val="Calibri"/>
        <family val="2"/>
        <scheme val="minor"/>
      </rPr>
      <t>05.10</t>
    </r>
    <r>
      <rPr>
        <sz val="11"/>
        <color theme="1"/>
        <rFont val="Calibri"/>
        <family val="2"/>
        <scheme val="minor"/>
      </rPr>
      <t/>
    </r>
  </si>
  <si>
    <r>
      <rPr>
        <sz val="12"/>
        <rFont val="Calibri"/>
        <family val="2"/>
        <scheme val="minor"/>
      </rPr>
      <t>05.11</t>
    </r>
    <r>
      <rPr>
        <sz val="11"/>
        <color theme="1"/>
        <rFont val="Calibri"/>
        <family val="2"/>
        <scheme val="minor"/>
      </rPr>
      <t/>
    </r>
  </si>
  <si>
    <r>
      <rPr>
        <sz val="12"/>
        <rFont val="Calibri"/>
        <family val="2"/>
        <scheme val="minor"/>
      </rPr>
      <t>05.12</t>
    </r>
    <r>
      <rPr>
        <sz val="11"/>
        <color theme="1"/>
        <rFont val="Calibri"/>
        <family val="2"/>
        <scheme val="minor"/>
      </rPr>
      <t/>
    </r>
  </si>
  <si>
    <r>
      <rPr>
        <sz val="12"/>
        <rFont val="Calibri"/>
        <family val="2"/>
        <scheme val="minor"/>
      </rPr>
      <t>05.13</t>
    </r>
    <r>
      <rPr>
        <sz val="11"/>
        <color theme="1"/>
        <rFont val="Calibri"/>
        <family val="2"/>
        <scheme val="minor"/>
      </rPr>
      <t/>
    </r>
  </si>
  <si>
    <r>
      <rPr>
        <sz val="12"/>
        <rFont val="Calibri"/>
        <family val="2"/>
        <scheme val="minor"/>
      </rPr>
      <t>05.14</t>
    </r>
    <r>
      <rPr>
        <sz val="11"/>
        <color theme="1"/>
        <rFont val="Calibri"/>
        <family val="2"/>
        <scheme val="minor"/>
      </rPr>
      <t/>
    </r>
  </si>
  <si>
    <r>
      <rPr>
        <sz val="12"/>
        <rFont val="Calibri"/>
        <family val="2"/>
        <scheme val="minor"/>
      </rPr>
      <t>05.15</t>
    </r>
    <r>
      <rPr>
        <sz val="11"/>
        <color theme="1"/>
        <rFont val="Calibri"/>
        <family val="2"/>
        <scheme val="minor"/>
      </rPr>
      <t/>
    </r>
  </si>
  <si>
    <r>
      <rPr>
        <sz val="12"/>
        <rFont val="Calibri"/>
        <family val="2"/>
        <scheme val="minor"/>
      </rPr>
      <t>05.16</t>
    </r>
    <r>
      <rPr>
        <sz val="11"/>
        <color theme="1"/>
        <rFont val="Calibri"/>
        <family val="2"/>
        <scheme val="minor"/>
      </rPr>
      <t/>
    </r>
  </si>
  <si>
    <r>
      <rPr>
        <sz val="12"/>
        <rFont val="Calibri"/>
        <family val="2"/>
        <scheme val="minor"/>
      </rPr>
      <t>05.17</t>
    </r>
    <r>
      <rPr>
        <sz val="11"/>
        <color theme="1"/>
        <rFont val="Calibri"/>
        <family val="2"/>
        <scheme val="minor"/>
      </rPr>
      <t/>
    </r>
  </si>
  <si>
    <r>
      <rPr>
        <sz val="12"/>
        <rFont val="Calibri"/>
        <family val="2"/>
        <scheme val="minor"/>
      </rPr>
      <t>05.18</t>
    </r>
    <r>
      <rPr>
        <sz val="11"/>
        <color theme="1"/>
        <rFont val="Calibri"/>
        <family val="2"/>
        <scheme val="minor"/>
      </rPr>
      <t/>
    </r>
  </si>
  <si>
    <r>
      <rPr>
        <sz val="12"/>
        <rFont val="Calibri"/>
        <family val="2"/>
        <scheme val="minor"/>
      </rPr>
      <t>05.19</t>
    </r>
    <r>
      <rPr>
        <sz val="11"/>
        <color theme="1"/>
        <rFont val="Calibri"/>
        <family val="2"/>
        <scheme val="minor"/>
      </rPr>
      <t/>
    </r>
  </si>
  <si>
    <r>
      <rPr>
        <sz val="12"/>
        <rFont val="Calibri"/>
        <family val="2"/>
        <scheme val="minor"/>
      </rPr>
      <t>05.20</t>
    </r>
    <r>
      <rPr>
        <sz val="11"/>
        <color theme="1"/>
        <rFont val="Calibri"/>
        <family val="2"/>
        <scheme val="minor"/>
      </rPr>
      <t/>
    </r>
  </si>
  <si>
    <r>
      <rPr>
        <sz val="12"/>
        <rFont val="Calibri"/>
        <family val="2"/>
        <scheme val="minor"/>
      </rPr>
      <t>05.21</t>
    </r>
    <r>
      <rPr>
        <sz val="11"/>
        <color theme="1"/>
        <rFont val="Calibri"/>
        <family val="2"/>
        <scheme val="minor"/>
      </rPr>
      <t/>
    </r>
  </si>
  <si>
    <r>
      <rPr>
        <sz val="12"/>
        <rFont val="Calibri"/>
        <family val="2"/>
        <scheme val="minor"/>
      </rPr>
      <t>05.22</t>
    </r>
    <r>
      <rPr>
        <sz val="11"/>
        <color theme="1"/>
        <rFont val="Calibri"/>
        <family val="2"/>
        <scheme val="minor"/>
      </rPr>
      <t/>
    </r>
  </si>
  <si>
    <r>
      <rPr>
        <sz val="12"/>
        <rFont val="Calibri"/>
        <family val="2"/>
        <scheme val="minor"/>
      </rPr>
      <t>05.23</t>
    </r>
    <r>
      <rPr>
        <sz val="11"/>
        <color theme="1"/>
        <rFont val="Calibri"/>
        <family val="2"/>
        <scheme val="minor"/>
      </rPr>
      <t/>
    </r>
  </si>
  <si>
    <r>
      <rPr>
        <sz val="12"/>
        <rFont val="Calibri"/>
        <family val="2"/>
        <scheme val="minor"/>
      </rPr>
      <t>05.24</t>
    </r>
    <r>
      <rPr>
        <sz val="11"/>
        <color theme="1"/>
        <rFont val="Calibri"/>
        <family val="2"/>
        <scheme val="minor"/>
      </rPr>
      <t/>
    </r>
  </si>
  <si>
    <r>
      <rPr>
        <sz val="12"/>
        <rFont val="Calibri"/>
        <family val="2"/>
        <scheme val="minor"/>
      </rPr>
      <t>05.25</t>
    </r>
    <r>
      <rPr>
        <sz val="11"/>
        <color theme="1"/>
        <rFont val="Calibri"/>
        <family val="2"/>
        <scheme val="minor"/>
      </rPr>
      <t/>
    </r>
  </si>
  <si>
    <r>
      <rPr>
        <sz val="12"/>
        <rFont val="Calibri"/>
        <family val="2"/>
        <scheme val="minor"/>
      </rPr>
      <t>05.26</t>
    </r>
    <r>
      <rPr>
        <sz val="11"/>
        <color theme="1"/>
        <rFont val="Calibri"/>
        <family val="2"/>
        <scheme val="minor"/>
      </rPr>
      <t/>
    </r>
  </si>
  <si>
    <r>
      <rPr>
        <sz val="12"/>
        <rFont val="Calibri"/>
        <family val="2"/>
        <scheme val="minor"/>
      </rPr>
      <t>05.27</t>
    </r>
    <r>
      <rPr>
        <sz val="11"/>
        <color theme="1"/>
        <rFont val="Calibri"/>
        <family val="2"/>
        <scheme val="minor"/>
      </rPr>
      <t/>
    </r>
  </si>
  <si>
    <r>
      <rPr>
        <sz val="12"/>
        <rFont val="Calibri"/>
        <family val="2"/>
        <scheme val="minor"/>
      </rPr>
      <t>05.28</t>
    </r>
    <r>
      <rPr>
        <sz val="11"/>
        <color theme="1"/>
        <rFont val="Calibri"/>
        <family val="2"/>
        <scheme val="minor"/>
      </rPr>
      <t/>
    </r>
  </si>
  <si>
    <t>Vaso sanitario c/caixa de descarga acoplada, linha versato 07353/07570, CELITE ou similar, incl. assento CELITE versato 07983 ou similar, conj. de fixação DECA SP13 ou similar, anel de vedação e engate plástico</t>
  </si>
  <si>
    <t>ORSE/3659</t>
  </si>
  <si>
    <t>COMPOSIÇÕES DE PREÇOS UNITÁRIOS</t>
  </si>
  <si>
    <t>Descrição do Serviço</t>
  </si>
  <si>
    <t>Unidade</t>
  </si>
  <si>
    <t>INDICES: 97649/ORSE</t>
  </si>
  <si>
    <t>Código</t>
  </si>
  <si>
    <t>Descrição da Composição</t>
  </si>
  <si>
    <t>Unid</t>
  </si>
  <si>
    <t>Quant</t>
  </si>
  <si>
    <t>Custo Unit.</t>
  </si>
  <si>
    <t>Custo Total</t>
  </si>
  <si>
    <t>88323/SINAPI</t>
  </si>
  <si>
    <t>TELHADISTA COM ENCARGOS COMPLEMENTARES</t>
  </si>
  <si>
    <t>h</t>
  </si>
  <si>
    <t>88316/SINAPI</t>
  </si>
  <si>
    <t>SERVENTE COM ENCARGOS COMPLEMENTARES</t>
  </si>
  <si>
    <t>04740/ORSE</t>
  </si>
  <si>
    <t>Andaime metálico fachadeiro - locação mensal , montagem e desmontagem</t>
  </si>
  <si>
    <t>m2xmês</t>
  </si>
  <si>
    <t>93287/SINAPI</t>
  </si>
  <si>
    <t xml:space="preserve">Guindaste hidraulico autopropelido, com lança telescópica 40m, capacidade máxima 60t, potência 260 kw, CHP diurno </t>
  </si>
  <si>
    <t>chp</t>
  </si>
  <si>
    <t>93288/SINAPI</t>
  </si>
  <si>
    <t>chi</t>
  </si>
  <si>
    <t>Totais</t>
  </si>
  <si>
    <t>INDICES: 12040/ORSE</t>
  </si>
  <si>
    <t>07696/ORSE</t>
  </si>
  <si>
    <t>Massa 3M p/calafetação</t>
  </si>
  <si>
    <t>kg</t>
  </si>
  <si>
    <t>07884/ORSE</t>
  </si>
  <si>
    <t>Parafuso com rosca soberba galvanizado 110x8mm</t>
  </si>
  <si>
    <t>un</t>
  </si>
  <si>
    <t>11029/SINAPI</t>
  </si>
  <si>
    <t>Haste reta gancho de ferro galvanizado, com rosa 1/4" x 30 cm para fixação de telha metálica, inclui porca e aaruelas de vedação</t>
  </si>
  <si>
    <t>cj</t>
  </si>
  <si>
    <t>39522/SINAPI</t>
  </si>
  <si>
    <t>TELHA TERMOISOLANTE REVESTIDA EM ACO GALVANIZADO, FACES SUPERIOR E INFERIOR EM TELHA TRAPEZOIDAL (SEM ACESSORIOS DE FIXACAO), REVESTIMENTO COM
ESPESSURA DE 0,50 MM COM PRE-PINTURA NAS DUAS FACES, NUCLEO EM POLIESTIRENO
(EPS) DE 50 MM</t>
  </si>
  <si>
    <t>93281/SINAPI</t>
  </si>
  <si>
    <t>Guincho elétrico de coluna, capacidade 400 kg, com moto freio, motor trifásico de 1,25cv- CHP diurno</t>
  </si>
  <si>
    <t>CHP</t>
  </si>
  <si>
    <t>93282/SINAPI</t>
  </si>
  <si>
    <t>Guincho elétrico de coluna, capacidade 400 kg, com moto freio, motor trifásico de 1,25cv- CHI diurno</t>
  </si>
  <si>
    <t>CHI</t>
  </si>
  <si>
    <t>11293/ORSE</t>
  </si>
  <si>
    <t>Aluguel de plataforma articulada a diesel, dimensões 0,80 x 1,80m, alcance horizontal = 15,70m, altura de trabalho = 26,00m e capacidade de carga = 230kg</t>
  </si>
  <si>
    <t>mês</t>
  </si>
  <si>
    <t xml:space="preserve">INDICES: </t>
  </si>
  <si>
    <t>PINTURA DE PROTEÇÃO COM APLICAÇÃO DE 02 DEMÃOS DE PRIMER EPOXI ISOCIANATO, COM 25 MICRAS, TOTALIZANDO 50 MICRAS E PINTURA DE PINTURA DE ACABAMENTO COM APLICAÇÃO DE 02 DEMÃOS DE TINTA EPÓXI , ESPESSURA DE 35 MICRAS POR DEMÃO, TOTALIZANDO 7O MICRAS EM SUPERFICIES METÁLICAS- COR A SER DEFINIDA PELA FISCALIZAÇÃO DO CONTRATO, INCLUSIVE ANDAIMES, FERRAMENTAS E EQUIPAMENTOS NECESSÁRIOS (O CRITÉRIO DE MEDIÇÃO SERÁ DE ÁREA DE PROJEÇÃO PLANA) - ESTRUTURA METÁLICA</t>
  </si>
  <si>
    <t>100728/SINAPI</t>
  </si>
  <si>
    <t xml:space="preserve"> 100728     PINTURA COM TINTA EPOXÍDICA DE FUNDO APLICADA A ROLO OU PINCEL SOBRE ESTRUTRUTURA METALICA</t>
  </si>
  <si>
    <t>100751/SINAPI</t>
  </si>
  <si>
    <t>Pintura com tinta epoxídica de acabamento pulverizada sobre perfil metálico  (02 demãos). af_01/2020</t>
  </si>
  <si>
    <t>03968/ORSE</t>
  </si>
  <si>
    <t>Limpeza de superfícies com aplicação de 01 demão de aguarrás</t>
  </si>
  <si>
    <t>01335/ORSE</t>
  </si>
  <si>
    <t>Lixa de disco ferro 80</t>
  </si>
  <si>
    <t>fl</t>
  </si>
  <si>
    <t>REFERÊNCIA 100778/SINAPI</t>
  </si>
  <si>
    <t xml:space="preserve">FORNECIMENTO, FABRICAÇÃO E MONTAGEM DE ESTRUTURA METÁLICA COMPREENDENDO AÇO ESTRUTURAL TIPO AÇO ASTM A-36, A-572, ELETRODOS PARA SOLDAS, PARAFUSOS, CHUMBADORES, INCLUINDO AINDA PINTURA DE PROTEÇÃO COM APLICAÇÃO DE 02 DEMÃOS DE PRIMER EPOXI ISOCIANATO, COM 25 MICRAS, TOTALIZANDO 50 MICRAS E PINTURA DE PINTURA DE ACABAMENTO COM APLICAÇÃO DE 02 DEMÃOS DE TINTA EPÓXI , ESPESSURA DE 35 MICRAS POR DEMÃO, TOTALIZANDO 7O MICRAS EM SUPERFICIES METÁLICAS- COR A SER DEFINIDA PELA FISCALIZAÇÃO DO CONTRATO, INCLUSIVE ANDAIMES, FERRAMENTAS E EQUIPAMENTOS NECESSÁRIOS </t>
  </si>
  <si>
    <t>0000001/ SINAPI</t>
  </si>
  <si>
    <t>ACETILENO (RECARGA PARA CILINDRO DE CONJUNTO OXICORTE GRANDE)</t>
  </si>
  <si>
    <t>4777/SINAPI</t>
  </si>
  <si>
    <t>CANTONEIRA ACO ABAS IGUAIS (QUALQUER BITOLA), ESPESSURA ENTRE 1/8" E 1/4"</t>
  </si>
  <si>
    <t>1327/SINAPI</t>
  </si>
  <si>
    <t>CHAPA DE ACO FINA A FRIO BITOLA MSG 24, E = 0,60 MM (4,80 KG/M2)</t>
  </si>
  <si>
    <t>10997/SINAPI</t>
  </si>
  <si>
    <t>ELETRODO REVESTIDO AWS - E7018, DIAMETRO IGUAL A 4,00 MM</t>
  </si>
  <si>
    <t>0000002/SINAPI</t>
  </si>
  <si>
    <t>OXIGENIO, RECARGA PARA CILINDRO DE CONJUNTO OXICORTE GRANDE</t>
  </si>
  <si>
    <t>M3</t>
  </si>
  <si>
    <t>041596/SINAPI</t>
  </si>
  <si>
    <t>PERFIL "H" DE ACO LAMINADO, "W" 250 X 62</t>
  </si>
  <si>
    <t>88278/SINAPI</t>
  </si>
  <si>
    <t>MONTADOR DE ESTRUTURA METÁLICA COM ENCARGOS COMPLEMENTARES</t>
  </si>
  <si>
    <t>H</t>
  </si>
  <si>
    <t>10966/SINAPI</t>
  </si>
  <si>
    <t>PERFIL "U" DE ACO LAMINADO, "U" 152 X 15,6</t>
  </si>
  <si>
    <t>Pintura com tinta epoxídica de acabamento pulverizada sobre perfil metálico executado (02 demãos). af_01/2020</t>
  </si>
  <si>
    <t>COMPOSIÇÃO 06</t>
  </si>
  <si>
    <t>REFERÊNCIA</t>
  </si>
  <si>
    <t xml:space="preserve">ESTRUTURA TRELIÇADA DE COBERTURA, COM LIGAÇÕES SOLDADAS, INCLUSOS TUBOS DE AÇO GALVANIZADOS METÁLICOS FORMADO POR DOIS PERFIS "U", MÃO DE OBRA E TRANSPORTE COM GUINDASTE - FORNECIMENTO E INSTALAÇÃO. INCLUINDO AINDA PINTURA DE PROTEÇÃO COM APLICAÇÃO DE 02 DEMÃOS DE PRIMER EPOXI ISOCIANATO, COM 25 MICRAS, TOTALIZANDO 50 MICRAS E PINTURA DE PINTURA DE ACABAMENTO COM APLICAÇÃO DE 02 DEMÃOS DE TINTA EPÓXI , ESPESSURA DE 35 MICRAS POR DEMÃO, TOTALIZANDO 7O MICRAS EM SUPERFICIES METÁLICAS- COR A SER DEFINIDA PELA FISCALIZAÇÃO DO CONTRATO, INCLUSIVE ANDAIMES, FERRAMENTAS E EQUIPAMENTOS NECESSÁRIOS </t>
  </si>
  <si>
    <t>40535/SINAPI</t>
  </si>
  <si>
    <t>PERFIL "U" DE ACO GALVANIZADO DOBRADO 75X40MM E= 2,65MM</t>
  </si>
  <si>
    <t>39520/SINAPI</t>
  </si>
  <si>
    <t>TELHA TERMOISOLANTE REVESTIDA EM ACO GALVANIZADO, FACE SUPERIOR EM TELHA TRAPEZOIDAL E FACE INFERIOR EM CHAPA PLANA (SEM ACESSORIOS DE FIXACAO), REVESTIMENTO COM ESPESSURA DE 0,50 MM COM PRE-PINTURA NAS DUAS FACES, NUCLEO EM POLIESTIRENO (EPS) DE 30 MM</t>
  </si>
  <si>
    <t>INDICES: 94213/ SINAPI</t>
  </si>
  <si>
    <t>FORNECIMENTO E INSTALAÇÃO DE TELHA DE AÇO/ ALUMÍNIO E = 0,5 MM, INCLUSIVE IÇAMENTO, ANDAIMES, EQUIPAMENTOS E TODOS OS MATERIAIS NECESSÁRIOS PARA EXECUÇÃO DA MESMA</t>
  </si>
  <si>
    <t>TELHA TRAPEIZODAL EM AÇO GALVANIZADO, SEM PINTURA, ESPESSURA 0,50MM</t>
  </si>
  <si>
    <t>COMPOSIÇÃO 09</t>
  </si>
  <si>
    <t>FORNECIMENTO, FABRICAÇÃO E MONTAGEM DE ESTRUTURA METÁLICA COMPREENDENDO AÇO GALVANIZADO, ELETRODOS PARA SOLDAS, PARAFUSOS, CHUMBADORES, INCLUINDOINCLUINDO AINDA PINTURA DE PROTEÇÃO COM APLICAÇÃO DE 02 DEMÃOS DE PRIMER EPOXI ISOCIANATO, COM 25 MICRAS, TOTALIZANDO 50 MICRAS E PINTURA DE PINTURA DE ACABAMENTO COM APLICAÇÃO DE 02 DEMÃOS DE TINTA EPÓXI , ESPESSURA DE 35 MICRAS POR DEMÃO, TOTALIZANDO 7O MICRAS EM SUPERFICIES METÁLICAS- COR A SER DEFINIDA PELA FISCALIZAÇÃO DO CONTRATO, INCLUSIVE ANDAIMES, FERRAMENTAS E EQUIPAMENTOS NECESSÁRIOS - TUBOS</t>
  </si>
  <si>
    <t>21015/SINAPI</t>
  </si>
  <si>
    <t>TUBO ACO GALVANIZADO COM COSTURA, CLASSE LEVE, DN 80 MM ( 3"),  E = 3,35 MM, *7,32* KG/M (NBR 5580</t>
  </si>
  <si>
    <t>COMPOSIÇÃO 10</t>
  </si>
  <si>
    <t>COMPOSIÇÃO 11</t>
  </si>
  <si>
    <t>INDICES: 12775/ ORSE</t>
  </si>
  <si>
    <t>06110/SINAPI</t>
  </si>
  <si>
    <t>SERRALHEIRO</t>
  </si>
  <si>
    <t>06111/SINAPI</t>
  </si>
  <si>
    <t>Eletrodo revestido aws - e7018, diametro igual a 4,00 mm</t>
  </si>
  <si>
    <t>43130/SINAPI</t>
  </si>
  <si>
    <t>Arame galvanizado 12 bwg, d = 2,76 mm (0,048 kg/m) ou 14 bwg, d = 2,11 mm (0,026 kg/m)</t>
  </si>
  <si>
    <t>COMPOSIÇÃO 12</t>
  </si>
  <si>
    <t>INDICES: 12037/ ORSE</t>
  </si>
  <si>
    <t>02178/ORSE</t>
  </si>
  <si>
    <t>Tela de arame galvanizado fio 12 bwg, malha 2 1/2", revestido em pvc, fixada com tubos de aço galvanizado 2 1/2", formando quadros de 2.00 x 2.00 m</t>
  </si>
  <si>
    <t>COMPOSIÇÃO 13</t>
  </si>
  <si>
    <t>REFERÊNCIA 
03792/ORSE</t>
  </si>
  <si>
    <t>06160/SINAPI</t>
  </si>
  <si>
    <t>SOLDADOR</t>
  </si>
  <si>
    <t>04808/ORSE</t>
  </si>
  <si>
    <t>TUBO DE AÇO INOX  2 1/2"</t>
  </si>
  <si>
    <t>12760/SINAPI</t>
  </si>
  <si>
    <t>CHAPA DE AÇO INOX AISI 304 NÚMERO 4 (ESP. 6MM)</t>
  </si>
  <si>
    <t>COMPOSIÇÃO 14</t>
  </si>
  <si>
    <t xml:space="preserve">FORNECIMENTO, FABRICAÇÃO E MONTAGEM DE ESTRUTURA EM AÇO INOX 304 DE 3" </t>
  </si>
  <si>
    <t>TUBO DE AÇO INOX  3"</t>
  </si>
  <si>
    <t>COMPOSIÇÃO 15</t>
  </si>
  <si>
    <t>REFERÊNCIA 10216/ORSE</t>
  </si>
  <si>
    <t>FORNECIMENTO, FABRICAÇÃO E MONTAGEM DE ESTRUTURA METÁLICA COMPREENDENDO AÇO GALVANIZADO, ELETRODOS PARA SOLDAS, PARAFUSOS, CHUMBADORES, INCLUINDOINCLUINDO AINDA PINTURA DE PROTEÇÃO COM APLICAÇÃO DE 02 DEMÃOS DE PRIMER EPOXI ISOCIANATO, COM 25 MICRAS, TOTALIZANDO 50 MICRAS E PINTURA DE PINTURA DE ACABAMENTO COM APLICAÇÃO DE 02 DEMÃOS DE TINTA EPÓXI , ESPESSURA DE 35 MICRAS POR DEMÃO, TOTALIZANDO 7O MICRAS EM SUPERFICIES METÁLICAS- COR A SER DEFINIDA PELA FISCALIZAÇÃO DO CONTRATO, INCLUSIVE ANDAIMES, FERRAMENTAS E EQUIPAMENTOS NECESSÁRIOS - PERFIL "U"</t>
  </si>
  <si>
    <t>01734/ORSE</t>
  </si>
  <si>
    <t>PERFIL AÇO U DOBRADO AÇO GALVANIZADO 100X50X3MM</t>
  </si>
  <si>
    <t>COMPOSIÇÃO 16</t>
  </si>
  <si>
    <t>INSTALAÇÃO DE TELHAMENTO COM TELHA DE DE AÇO GALVANIZADO MULTIDOBRAS,  REVESTIDA EM ACO GALVANIZADO, FACES SUPERIOR E INFERIOR (FORNECIMENTO E MONTAGEM) COM PRÉ-PINTURA NAS DUAS FACES, INCLUSIVE ANDAIMES, FERRAMENTAS E EQUIPAMENTOS</t>
  </si>
  <si>
    <t>INDICES: 04779/ORSE</t>
  </si>
  <si>
    <t>00141/ORSE</t>
  </si>
  <si>
    <t>Aço CA - 60 Ø 4,2 a 9,5mm, inclusive corte, dobragem, montagem e colocacao de ferragens nas formas, para superestruturas e fundações - R1</t>
  </si>
  <si>
    <t>COMPOSIÇÃO 18</t>
  </si>
  <si>
    <t xml:space="preserve">REMOÇÃO DE CALHA DE AÇO </t>
  </si>
  <si>
    <t>Piso alta resistência ou industrial de 12 mm, comum, cor cinza, juntas, sem polimento, inclusive argamassa de regularização, aplicado - R1</t>
  </si>
  <si>
    <t>8431 /ORSE</t>
  </si>
  <si>
    <t>Barra de apoio, para vaso sanitário, dupla, articulada, direita ou esquerda, em aço inox, L= 70cm, d=1 1/4"</t>
  </si>
  <si>
    <t>ORSE/13115</t>
  </si>
  <si>
    <t>PLANILHA ORÇAMENTÁRIA - MANUTENÇÃO PREDIAL</t>
  </si>
  <si>
    <t>CONCORRÊNCIA SESC-AR/AL Nº 002/2021-CC</t>
  </si>
  <si>
    <t>ANEXO 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</si>
</sst>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quot;R$&quot;\ * #,##0.00_-;\-&quot;R$&quot;\ * #,##0.00_-;_-&quot;R$&quot;\ * &quot;-&quot;??_-;_-@_-"/>
    <numFmt numFmtId="165" formatCode="_-[$R$-416]\ * #,##0.00_-;\-[$R$-416]\ * #,##0.00_-;_-[$R$-416]\ * &quot;-&quot;??_-;_-@_-"/>
    <numFmt numFmtId="166" formatCode="_-* #,##0.00000_-;\-* #,##0.00000_-;_-* &quot;-&quot;??_-;_-@_-"/>
    <numFmt numFmtId="167" formatCode="0.00000"/>
    <numFmt numFmtId="168" formatCode="_-* #,##0.000_-;\-* #,##0.000_-;_-* &quot;-&quot;??_-;_-@_-"/>
  </numFmts>
  <fonts count="37" x14ac:knownFonts="1">
    <font>
      <sz val="11"/>
      <color theme="1"/>
      <name val="Calibri"/>
      <family val="2"/>
      <scheme val="minor"/>
    </font>
    <font>
      <sz val="11"/>
      <color theme="1"/>
      <name val="Calibri"/>
      <family val="2"/>
      <scheme val="minor"/>
    </font>
    <font>
      <sz val="8"/>
      <color rgb="FF000000"/>
      <name val="Verdana"/>
      <family val="2"/>
    </font>
    <font>
      <sz val="10"/>
      <color rgb="FF000000"/>
      <name val="Times New Roman"/>
      <family val="1"/>
    </font>
    <font>
      <sz val="10"/>
      <name val="Calibri"/>
      <family val="2"/>
      <scheme val="minor"/>
    </font>
    <font>
      <sz val="8"/>
      <color rgb="FF000000"/>
      <name val="Calibri"/>
      <family val="2"/>
      <scheme val="minor"/>
    </font>
    <font>
      <sz val="8"/>
      <name val="Calibri"/>
      <family val="2"/>
      <scheme val="minor"/>
    </font>
    <font>
      <u/>
      <sz val="11"/>
      <color theme="10"/>
      <name val="Calibri"/>
      <family val="2"/>
      <scheme val="minor"/>
    </font>
    <font>
      <sz val="10"/>
      <color theme="1"/>
      <name val="Calibri"/>
      <family val="2"/>
      <scheme val="minor"/>
    </font>
    <font>
      <sz val="5.5"/>
      <name val="Calibri"/>
      <family val="2"/>
      <scheme val="minor"/>
    </font>
    <font>
      <sz val="8"/>
      <color theme="1"/>
      <name val="Calibri"/>
      <family val="2"/>
      <scheme val="minor"/>
    </font>
    <font>
      <sz val="8"/>
      <name val="Verdana"/>
      <family val="2"/>
    </font>
    <font>
      <sz val="11"/>
      <color theme="1"/>
      <name val="Verdana"/>
      <family val="2"/>
    </font>
    <font>
      <b/>
      <sz val="8"/>
      <color rgb="FF000000"/>
      <name val="Calibri"/>
      <family val="2"/>
      <scheme val="minor"/>
    </font>
    <font>
      <b/>
      <sz val="8"/>
      <name val="Calibri"/>
      <family val="2"/>
      <scheme val="minor"/>
    </font>
    <font>
      <b/>
      <sz val="12"/>
      <color theme="1"/>
      <name val="Calibri"/>
      <family val="2"/>
      <scheme val="minor"/>
    </font>
    <font>
      <sz val="12"/>
      <color theme="1"/>
      <name val="Calibri"/>
      <family val="2"/>
      <scheme val="minor"/>
    </font>
    <font>
      <sz val="12"/>
      <name val="Calibri"/>
      <family val="2"/>
      <scheme val="minor"/>
    </font>
    <font>
      <sz val="12"/>
      <color rgb="FF000000"/>
      <name val="Calibri"/>
      <family val="2"/>
      <scheme val="minor"/>
    </font>
    <font>
      <b/>
      <sz val="12"/>
      <color rgb="FF000000"/>
      <name val="Verdana"/>
      <family val="2"/>
    </font>
    <font>
      <b/>
      <sz val="12"/>
      <name val="Calibri"/>
      <family val="2"/>
      <scheme val="minor"/>
    </font>
    <font>
      <b/>
      <sz val="12"/>
      <color rgb="FF000000"/>
      <name val="Calibri"/>
      <family val="2"/>
      <scheme val="minor"/>
    </font>
    <font>
      <sz val="12"/>
      <color rgb="FF000000"/>
      <name val="Verdana"/>
      <family val="2"/>
    </font>
    <font>
      <b/>
      <sz val="12"/>
      <name val="Arial Narrow"/>
      <family val="2"/>
    </font>
    <font>
      <sz val="12"/>
      <name val="Arial Narrow"/>
      <family val="2"/>
    </font>
    <font>
      <b/>
      <sz val="12"/>
      <color theme="1"/>
      <name val="Arial Narrow"/>
      <family val="2"/>
    </font>
    <font>
      <b/>
      <sz val="16"/>
      <name val="Calibri"/>
      <family val="2"/>
      <scheme val="minor"/>
    </font>
    <font>
      <b/>
      <sz val="16"/>
      <color theme="1"/>
      <name val="Calibri"/>
      <family val="2"/>
      <scheme val="minor"/>
    </font>
    <font>
      <sz val="10"/>
      <color theme="1"/>
      <name val="Arial Narrow"/>
      <family val="2"/>
    </font>
    <font>
      <b/>
      <sz val="20"/>
      <color theme="1"/>
      <name val="Arial Narrow"/>
      <family val="2"/>
    </font>
    <font>
      <b/>
      <sz val="10"/>
      <name val="Arial Narrow"/>
      <family val="2"/>
    </font>
    <font>
      <b/>
      <sz val="10"/>
      <color theme="1"/>
      <name val="Arial Narrow"/>
      <family val="2"/>
    </font>
    <font>
      <sz val="10"/>
      <name val="Arial Narrow"/>
      <family val="2"/>
    </font>
    <font>
      <b/>
      <sz val="8"/>
      <name val="Verdana"/>
      <family val="2"/>
    </font>
    <font>
      <sz val="10"/>
      <color rgb="FFFF0000"/>
      <name val="Arial Narrow"/>
      <family val="2"/>
    </font>
    <font>
      <sz val="10"/>
      <color rgb="FF00B050"/>
      <name val="Arial Narrow"/>
      <family val="2"/>
    </font>
    <font>
      <sz val="8"/>
      <color rgb="FF00B050"/>
      <name val="Verdana"/>
      <family val="2"/>
    </font>
  </fonts>
  <fills count="7">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7" tint="0.59999389629810485"/>
        <bgColor indexed="64"/>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s>
  <cellStyleXfs count="10">
    <xf numFmtId="0" fontId="0" fillId="0" borderId="0"/>
    <xf numFmtId="9" fontId="1" fillId="0" borderId="0" applyFont="0" applyFill="0" applyBorder="0" applyAlignment="0" applyProtection="0"/>
    <xf numFmtId="0" fontId="3" fillId="0" borderId="0"/>
    <xf numFmtId="164" fontId="1" fillId="0" borderId="0" applyFont="0" applyFill="0" applyBorder="0" applyAlignment="0" applyProtection="0"/>
    <xf numFmtId="0" fontId="7" fillId="0" borderId="0" applyNumberFormat="0" applyFill="0" applyBorder="0" applyAlignment="0" applyProtection="0"/>
    <xf numFmtId="0" fontId="28" fillId="0" borderId="0"/>
    <xf numFmtId="43" fontId="28" fillId="0" borderId="0" applyFont="0" applyFill="0" applyBorder="0" applyAlignment="0" applyProtection="0"/>
    <xf numFmtId="0" fontId="1" fillId="0" borderId="0"/>
    <xf numFmtId="43" fontId="1" fillId="0" borderId="0" applyFont="0" applyFill="0" applyBorder="0" applyAlignment="0" applyProtection="0"/>
    <xf numFmtId="164" fontId="3" fillId="0" borderId="0" applyFont="0" applyFill="0" applyBorder="0" applyAlignment="0" applyProtection="0"/>
  </cellStyleXfs>
  <cellXfs count="223">
    <xf numFmtId="0" fontId="0" fillId="0" borderId="0" xfId="0"/>
    <xf numFmtId="0" fontId="0" fillId="0" borderId="0" xfId="0" applyAlignment="1">
      <alignment horizontal="center"/>
    </xf>
    <xf numFmtId="0" fontId="0" fillId="0" borderId="0" xfId="0" applyAlignment="1">
      <alignment horizontal="right"/>
    </xf>
    <xf numFmtId="9" fontId="0" fillId="0" borderId="0" xfId="0" applyNumberFormat="1"/>
    <xf numFmtId="0" fontId="2" fillId="0" borderId="0" xfId="0" applyFont="1"/>
    <xf numFmtId="0" fontId="2" fillId="2" borderId="0" xfId="0" applyFont="1" applyFill="1" applyAlignment="1">
      <alignment vertical="center" wrapText="1"/>
    </xf>
    <xf numFmtId="9" fontId="8" fillId="0" borderId="0" xfId="0" applyNumberFormat="1" applyFont="1" applyAlignment="1">
      <alignment horizontal="center"/>
    </xf>
    <xf numFmtId="0" fontId="8" fillId="0" borderId="0" xfId="0" applyFont="1" applyAlignment="1">
      <alignment horizontal="center"/>
    </xf>
    <xf numFmtId="0" fontId="4" fillId="0" borderId="2" xfId="0" applyFont="1" applyBorder="1" applyAlignment="1">
      <alignment horizontal="center" vertical="top" wrapText="1"/>
    </xf>
    <xf numFmtId="0" fontId="4" fillId="0" borderId="2" xfId="0" applyFont="1" applyBorder="1" applyAlignment="1">
      <alignment horizontal="center" vertical="center" wrapText="1"/>
    </xf>
    <xf numFmtId="0" fontId="0" fillId="0" borderId="0" xfId="0" applyFont="1"/>
    <xf numFmtId="0" fontId="10" fillId="0" borderId="0" xfId="0" applyFont="1"/>
    <xf numFmtId="0" fontId="12" fillId="0" borderId="0" xfId="0" applyFont="1"/>
    <xf numFmtId="0" fontId="0" fillId="3" borderId="0" xfId="0" applyFill="1"/>
    <xf numFmtId="0" fontId="0" fillId="0" borderId="0" xfId="0" applyFill="1"/>
    <xf numFmtId="0" fontId="0" fillId="4" borderId="0" xfId="0" applyFill="1"/>
    <xf numFmtId="0" fontId="10" fillId="0" borderId="0" xfId="0" applyFont="1" applyBorder="1" applyAlignment="1">
      <alignment wrapText="1"/>
    </xf>
    <xf numFmtId="0" fontId="10" fillId="0" borderId="0" xfId="0" applyFont="1" applyBorder="1"/>
    <xf numFmtId="0" fontId="10" fillId="4" borderId="0" xfId="0" applyFont="1" applyFill="1" applyBorder="1"/>
    <xf numFmtId="0" fontId="10" fillId="4" borderId="0" xfId="0" applyFont="1" applyFill="1" applyBorder="1" applyAlignment="1">
      <alignment wrapText="1"/>
    </xf>
    <xf numFmtId="0" fontId="6" fillId="4" borderId="0" xfId="0" applyFont="1" applyFill="1" applyBorder="1" applyAlignment="1">
      <alignment vertical="top" wrapText="1"/>
    </xf>
    <xf numFmtId="4" fontId="5" fillId="4" borderId="0" xfId="0" applyNumberFormat="1" applyFont="1" applyFill="1" applyBorder="1" applyAlignment="1">
      <alignment vertical="top" shrinkToFit="1"/>
    </xf>
    <xf numFmtId="0" fontId="6" fillId="4" borderId="0" xfId="0" applyFont="1" applyFill="1" applyBorder="1" applyAlignment="1">
      <alignment horizontal="left" vertical="top" wrapText="1"/>
    </xf>
    <xf numFmtId="4" fontId="5" fillId="4" borderId="0" xfId="0" applyNumberFormat="1" applyFont="1" applyFill="1" applyBorder="1" applyAlignment="1">
      <alignment horizontal="right" vertical="top" shrinkToFit="1"/>
    </xf>
    <xf numFmtId="0" fontId="6" fillId="4" borderId="0" xfId="0" applyFont="1" applyFill="1" applyBorder="1" applyAlignment="1">
      <alignment horizontal="left" vertical="center" wrapText="1"/>
    </xf>
    <xf numFmtId="4" fontId="5" fillId="4" borderId="0" xfId="0" applyNumberFormat="1" applyFont="1" applyFill="1" applyBorder="1" applyAlignment="1">
      <alignment horizontal="right" vertical="center" shrinkToFit="1"/>
    </xf>
    <xf numFmtId="0" fontId="14" fillId="0" borderId="0" xfId="0" applyFont="1" applyBorder="1" applyAlignment="1">
      <alignment horizontal="left" vertical="top" wrapText="1"/>
    </xf>
    <xf numFmtId="4" fontId="13" fillId="0" borderId="0" xfId="0" applyNumberFormat="1" applyFont="1" applyBorder="1" applyAlignment="1">
      <alignment horizontal="right" vertical="top" shrinkToFit="1"/>
    </xf>
    <xf numFmtId="0" fontId="6" fillId="0" borderId="0" xfId="0" applyFont="1" applyBorder="1" applyAlignment="1">
      <alignment horizontal="left" vertical="center" wrapText="1"/>
    </xf>
    <xf numFmtId="4" fontId="5" fillId="0" borderId="0" xfId="0" applyNumberFormat="1" applyFont="1" applyBorder="1" applyAlignment="1">
      <alignment horizontal="right" vertical="center" shrinkToFit="1"/>
    </xf>
    <xf numFmtId="0" fontId="6" fillId="0" borderId="0" xfId="0" applyFont="1" applyBorder="1" applyAlignment="1">
      <alignment horizontal="left" vertical="top" wrapText="1"/>
    </xf>
    <xf numFmtId="4" fontId="5" fillId="0" borderId="0" xfId="0" applyNumberFormat="1" applyFont="1" applyBorder="1" applyAlignment="1">
      <alignment horizontal="right" vertical="top" shrinkToFit="1"/>
    </xf>
    <xf numFmtId="0" fontId="0" fillId="0" borderId="0" xfId="0" applyBorder="1"/>
    <xf numFmtId="0" fontId="0" fillId="0" borderId="0" xfId="0" applyFill="1" applyBorder="1"/>
    <xf numFmtId="4" fontId="5" fillId="0" borderId="0" xfId="0" applyNumberFormat="1" applyFont="1" applyBorder="1" applyAlignment="1">
      <alignment horizontal="right" shrinkToFit="1"/>
    </xf>
    <xf numFmtId="0" fontId="6" fillId="0" borderId="0" xfId="0" applyFont="1" applyBorder="1" applyAlignment="1">
      <alignment horizontal="left" wrapText="1"/>
    </xf>
    <xf numFmtId="0" fontId="6" fillId="0" borderId="0" xfId="0" applyFont="1" applyFill="1" applyBorder="1" applyAlignment="1">
      <alignment horizontal="left" vertical="center" wrapText="1"/>
    </xf>
    <xf numFmtId="4" fontId="5" fillId="0" borderId="0" xfId="0" applyNumberFormat="1" applyFont="1" applyFill="1" applyBorder="1" applyAlignment="1">
      <alignment horizontal="right" vertical="center" shrinkToFit="1"/>
    </xf>
    <xf numFmtId="0" fontId="6" fillId="0" borderId="0" xfId="0" applyFont="1" applyFill="1" applyBorder="1" applyAlignment="1">
      <alignment horizontal="left" vertical="top" wrapText="1"/>
    </xf>
    <xf numFmtId="4" fontId="5" fillId="0" borderId="0" xfId="0" applyNumberFormat="1" applyFont="1" applyFill="1" applyBorder="1" applyAlignment="1">
      <alignment horizontal="right" vertical="top" shrinkToFit="1"/>
    </xf>
    <xf numFmtId="0" fontId="6" fillId="0" borderId="0" xfId="0" applyFont="1" applyFill="1" applyBorder="1" applyAlignment="1">
      <alignment vertical="top" wrapText="1"/>
    </xf>
    <xf numFmtId="4" fontId="5" fillId="0" borderId="0" xfId="0" applyNumberFormat="1" applyFont="1" applyFill="1" applyBorder="1" applyAlignment="1">
      <alignment vertical="top" shrinkToFit="1"/>
    </xf>
    <xf numFmtId="0" fontId="10" fillId="0" borderId="0" xfId="0" applyFont="1" applyFill="1"/>
    <xf numFmtId="2" fontId="5" fillId="4" borderId="0" xfId="0" applyNumberFormat="1" applyFont="1" applyFill="1" applyBorder="1" applyAlignment="1">
      <alignment vertical="top" shrinkToFit="1"/>
    </xf>
    <xf numFmtId="2" fontId="5" fillId="4" borderId="0" xfId="0" applyNumberFormat="1" applyFont="1" applyFill="1" applyBorder="1" applyAlignment="1">
      <alignment horizontal="right" vertical="top" shrinkToFit="1"/>
    </xf>
    <xf numFmtId="2" fontId="5" fillId="0" borderId="0" xfId="0" applyNumberFormat="1" applyFont="1" applyFill="1" applyBorder="1" applyAlignment="1">
      <alignment vertical="top" shrinkToFit="1"/>
    </xf>
    <xf numFmtId="2" fontId="5" fillId="0" borderId="0" xfId="0" applyNumberFormat="1" applyFont="1" applyFill="1" applyBorder="1" applyAlignment="1">
      <alignment horizontal="right" vertical="top" shrinkToFit="1"/>
    </xf>
    <xf numFmtId="2" fontId="5" fillId="0" borderId="0" xfId="0" applyNumberFormat="1" applyFont="1" applyFill="1" applyBorder="1" applyAlignment="1">
      <alignment horizontal="right" vertical="center" shrinkToFit="1"/>
    </xf>
    <xf numFmtId="2" fontId="5" fillId="4" borderId="0" xfId="0" applyNumberFormat="1" applyFont="1" applyFill="1" applyBorder="1" applyAlignment="1">
      <alignment horizontal="right" vertical="center" shrinkToFit="1"/>
    </xf>
    <xf numFmtId="2" fontId="5" fillId="0" borderId="0" xfId="0" applyNumberFormat="1" applyFont="1" applyBorder="1" applyAlignment="1">
      <alignment horizontal="right" vertical="center" shrinkToFit="1"/>
    </xf>
    <xf numFmtId="2" fontId="5" fillId="0" borderId="0" xfId="0" applyNumberFormat="1" applyFont="1" applyBorder="1" applyAlignment="1">
      <alignment horizontal="right" vertical="top" shrinkToFit="1"/>
    </xf>
    <xf numFmtId="0" fontId="15" fillId="0" borderId="1" xfId="0" applyFont="1" applyBorder="1" applyAlignment="1">
      <alignment horizontal="center"/>
    </xf>
    <xf numFmtId="9" fontId="16" fillId="0" borderId="1" xfId="1" applyFont="1" applyBorder="1" applyAlignment="1">
      <alignment horizontal="center"/>
    </xf>
    <xf numFmtId="0" fontId="16" fillId="0" borderId="1" xfId="0" applyFont="1" applyBorder="1" applyAlignment="1">
      <alignment horizontal="center"/>
    </xf>
    <xf numFmtId="0" fontId="16" fillId="0" borderId="1" xfId="0" applyFont="1" applyBorder="1"/>
    <xf numFmtId="0" fontId="16" fillId="0" borderId="1" xfId="0" applyFont="1" applyBorder="1" applyAlignment="1">
      <alignment vertical="center"/>
    </xf>
    <xf numFmtId="0" fontId="16" fillId="0" borderId="1" xfId="0" applyFont="1" applyBorder="1" applyAlignment="1">
      <alignment horizontal="center"/>
    </xf>
    <xf numFmtId="0" fontId="15" fillId="0" borderId="1" xfId="0" applyFont="1" applyBorder="1"/>
    <xf numFmtId="0" fontId="16" fillId="0" borderId="1" xfId="0" applyFont="1" applyBorder="1" applyAlignment="1">
      <alignment horizontal="right"/>
    </xf>
    <xf numFmtId="0" fontId="17" fillId="0" borderId="1" xfId="0" applyFont="1" applyBorder="1" applyAlignment="1">
      <alignment vertical="center" wrapText="1"/>
    </xf>
    <xf numFmtId="2" fontId="16" fillId="0" borderId="1" xfId="0" applyNumberFormat="1" applyFont="1" applyBorder="1" applyAlignment="1">
      <alignment horizontal="right"/>
    </xf>
    <xf numFmtId="165" fontId="16" fillId="0" borderId="1" xfId="0" applyNumberFormat="1" applyFont="1" applyBorder="1"/>
    <xf numFmtId="0" fontId="18" fillId="0" borderId="1" xfId="0" applyFont="1" applyBorder="1"/>
    <xf numFmtId="0" fontId="18" fillId="2" borderId="1" xfId="0" applyFont="1" applyFill="1" applyBorder="1" applyAlignment="1">
      <alignment vertical="center" wrapText="1"/>
    </xf>
    <xf numFmtId="0" fontId="18" fillId="0" borderId="1" xfId="0" applyFont="1" applyBorder="1" applyAlignment="1">
      <alignment wrapText="1"/>
    </xf>
    <xf numFmtId="0" fontId="16" fillId="0" borderId="1" xfId="0" applyFont="1" applyFill="1" applyBorder="1" applyAlignment="1">
      <alignment horizontal="center"/>
    </xf>
    <xf numFmtId="165" fontId="16" fillId="0" borderId="1" xfId="0" applyNumberFormat="1" applyFont="1" applyFill="1" applyBorder="1"/>
    <xf numFmtId="0" fontId="20" fillId="0" borderId="1" xfId="0" applyFont="1" applyBorder="1" applyAlignment="1">
      <alignment horizontal="right" vertical="top" wrapText="1"/>
    </xf>
    <xf numFmtId="0" fontId="17" fillId="0" borderId="1" xfId="4" applyFont="1" applyBorder="1"/>
    <xf numFmtId="0" fontId="17" fillId="0" borderId="1" xfId="0" applyFont="1" applyBorder="1" applyAlignment="1">
      <alignment horizontal="center" vertical="top" wrapText="1"/>
    </xf>
    <xf numFmtId="0" fontId="22" fillId="0" borderId="1" xfId="0" applyFont="1" applyBorder="1"/>
    <xf numFmtId="0" fontId="20" fillId="0" borderId="1" xfId="0" applyFont="1" applyBorder="1" applyAlignment="1">
      <alignment horizontal="center" vertical="top" wrapText="1"/>
    </xf>
    <xf numFmtId="0" fontId="16" fillId="0" borderId="1" xfId="0" applyFont="1" applyBorder="1" applyAlignment="1">
      <alignment horizontal="left" wrapText="1"/>
    </xf>
    <xf numFmtId="0" fontId="20" fillId="0" borderId="1" xfId="0" applyFont="1" applyBorder="1" applyAlignment="1">
      <alignment horizontal="left" vertical="top" wrapText="1"/>
    </xf>
    <xf numFmtId="0" fontId="17" fillId="0" borderId="1" xfId="0" applyFont="1" applyBorder="1"/>
    <xf numFmtId="0" fontId="18" fillId="4" borderId="1" xfId="0" applyFont="1" applyFill="1" applyBorder="1"/>
    <xf numFmtId="0" fontId="16" fillId="4" borderId="1" xfId="0" applyFont="1" applyFill="1" applyBorder="1" applyAlignment="1">
      <alignment horizontal="center"/>
    </xf>
    <xf numFmtId="0" fontId="16" fillId="4" borderId="1" xfId="0" applyFont="1" applyFill="1" applyBorder="1" applyAlignment="1">
      <alignment horizontal="right"/>
    </xf>
    <xf numFmtId="0" fontId="18" fillId="0" borderId="1" xfId="0" applyFont="1" applyBorder="1" applyAlignment="1">
      <alignment horizontal="left" wrapText="1"/>
    </xf>
    <xf numFmtId="0" fontId="18" fillId="0" borderId="1" xfId="0" applyFont="1" applyFill="1" applyBorder="1" applyAlignment="1">
      <alignment wrapText="1"/>
    </xf>
    <xf numFmtId="2" fontId="16" fillId="0" borderId="1" xfId="0" applyNumberFormat="1" applyFont="1" applyFill="1" applyBorder="1" applyAlignment="1">
      <alignment horizontal="right"/>
    </xf>
    <xf numFmtId="0" fontId="24" fillId="0" borderId="1" xfId="2" applyFont="1" applyBorder="1" applyAlignment="1">
      <alignment horizontal="center" vertical="center"/>
    </xf>
    <xf numFmtId="0" fontId="16" fillId="0" borderId="1" xfId="0" applyFont="1" applyBorder="1" applyAlignment="1">
      <alignment horizontal="center" vertical="center"/>
    </xf>
    <xf numFmtId="0" fontId="17" fillId="0" borderId="1" xfId="0" applyFont="1" applyFill="1" applyBorder="1" applyAlignment="1">
      <alignment horizontal="right" vertical="top" wrapText="1" indent="1"/>
    </xf>
    <xf numFmtId="0" fontId="17" fillId="0" borderId="1" xfId="0" applyFont="1" applyFill="1" applyBorder="1" applyAlignment="1">
      <alignment horizontal="left" vertical="top" wrapText="1"/>
    </xf>
    <xf numFmtId="0" fontId="24" fillId="0" borderId="1" xfId="0" applyFont="1" applyBorder="1" applyAlignment="1">
      <alignment horizontal="center" vertical="center"/>
    </xf>
    <xf numFmtId="0" fontId="17" fillId="0" borderId="1" xfId="0" applyFont="1" applyBorder="1" applyAlignment="1">
      <alignment horizontal="right" vertical="top" wrapText="1" indent="1"/>
    </xf>
    <xf numFmtId="0" fontId="17" fillId="0" borderId="1" xfId="0" applyFont="1" applyBorder="1" applyAlignment="1">
      <alignment horizontal="left" vertical="top" wrapText="1"/>
    </xf>
    <xf numFmtId="2" fontId="18" fillId="0" borderId="1" xfId="0" applyNumberFormat="1" applyFont="1" applyBorder="1" applyAlignment="1">
      <alignment horizontal="right" vertical="top" shrinkToFit="1"/>
    </xf>
    <xf numFmtId="0" fontId="17" fillId="0" borderId="1" xfId="0" applyFont="1" applyFill="1" applyBorder="1" applyAlignment="1">
      <alignment horizontal="center" vertical="top" wrapText="1"/>
    </xf>
    <xf numFmtId="2" fontId="18" fillId="0" borderId="1" xfId="0" applyNumberFormat="1" applyFont="1" applyFill="1" applyBorder="1" applyAlignment="1">
      <alignment horizontal="right" vertical="top" shrinkToFit="1"/>
    </xf>
    <xf numFmtId="164" fontId="17" fillId="0" borderId="1" xfId="3" applyFont="1" applyFill="1" applyBorder="1" applyAlignment="1">
      <alignment vertical="top" wrapText="1"/>
    </xf>
    <xf numFmtId="164" fontId="17" fillId="0" borderId="1" xfId="3" applyFont="1" applyFill="1" applyBorder="1" applyAlignment="1">
      <alignment horizontal="right" vertical="top" wrapText="1"/>
    </xf>
    <xf numFmtId="0" fontId="16" fillId="0" borderId="1" xfId="0" applyFont="1" applyFill="1" applyBorder="1" applyAlignment="1">
      <alignment horizontal="left" vertical="top" wrapText="1"/>
    </xf>
    <xf numFmtId="0" fontId="17" fillId="0" borderId="1" xfId="0" applyFont="1" applyFill="1" applyBorder="1" applyAlignment="1">
      <alignment horizontal="center" vertical="center" wrapText="1"/>
    </xf>
    <xf numFmtId="2" fontId="18" fillId="0" borderId="1" xfId="0" applyNumberFormat="1" applyFont="1" applyFill="1" applyBorder="1" applyAlignment="1">
      <alignment horizontal="right" vertical="center" shrinkToFit="1"/>
    </xf>
    <xf numFmtId="164" fontId="17" fillId="0" borderId="1" xfId="3" applyFont="1" applyFill="1" applyBorder="1" applyAlignment="1">
      <alignment horizontal="right" vertical="center" wrapText="1"/>
    </xf>
    <xf numFmtId="0" fontId="17" fillId="0" borderId="1" xfId="0" applyFont="1" applyFill="1" applyBorder="1" applyAlignment="1">
      <alignment horizontal="right" vertical="top" wrapText="1"/>
    </xf>
    <xf numFmtId="0" fontId="17" fillId="0" borderId="1" xfId="0" applyFont="1" applyFill="1" applyBorder="1" applyAlignment="1">
      <alignment horizontal="left" vertical="center" wrapText="1"/>
    </xf>
    <xf numFmtId="0" fontId="24" fillId="0" borderId="1" xfId="2" applyFont="1" applyFill="1" applyBorder="1" applyAlignment="1">
      <alignment horizontal="center" vertical="center"/>
    </xf>
    <xf numFmtId="0" fontId="24" fillId="0" borderId="1" xfId="0" applyFont="1" applyFill="1" applyBorder="1" applyAlignment="1">
      <alignment horizontal="center" vertical="center"/>
    </xf>
    <xf numFmtId="0" fontId="16" fillId="0" borderId="1" xfId="0" applyFont="1" applyBorder="1" applyAlignment="1">
      <alignment horizontal="left" vertical="top" wrapText="1"/>
    </xf>
    <xf numFmtId="2" fontId="18" fillId="0" borderId="1" xfId="0" applyNumberFormat="1" applyFont="1" applyBorder="1" applyAlignment="1">
      <alignment horizontal="right" vertical="center" shrinkToFit="1"/>
    </xf>
    <xf numFmtId="0" fontId="17" fillId="0" borderId="1" xfId="0" applyFont="1" applyBorder="1" applyAlignment="1">
      <alignment horizontal="right" vertical="top" wrapText="1"/>
    </xf>
    <xf numFmtId="4" fontId="18" fillId="0" borderId="1" xfId="0" applyNumberFormat="1" applyFont="1" applyBorder="1" applyAlignment="1">
      <alignment horizontal="right" vertical="center" shrinkToFit="1"/>
    </xf>
    <xf numFmtId="0" fontId="17" fillId="0" borderId="1" xfId="0" applyFont="1" applyBorder="1" applyAlignment="1">
      <alignment horizontal="left" vertical="center" wrapText="1"/>
    </xf>
    <xf numFmtId="0" fontId="17" fillId="0" borderId="1" xfId="0" applyFont="1" applyBorder="1" applyAlignment="1">
      <alignment horizontal="center" vertical="center" wrapText="1"/>
    </xf>
    <xf numFmtId="4" fontId="18" fillId="0" borderId="1" xfId="0" applyNumberFormat="1" applyFont="1" applyBorder="1" applyAlignment="1">
      <alignment horizontal="right" vertical="top" shrinkToFit="1"/>
    </xf>
    <xf numFmtId="0" fontId="17" fillId="0" borderId="1" xfId="0" applyFont="1" applyBorder="1" applyAlignment="1">
      <alignment horizontal="center" wrapText="1"/>
    </xf>
    <xf numFmtId="2" fontId="18" fillId="0" borderId="1" xfId="0" applyNumberFormat="1" applyFont="1" applyBorder="1" applyAlignment="1">
      <alignment horizontal="right" shrinkToFit="1"/>
    </xf>
    <xf numFmtId="165" fontId="15" fillId="0" borderId="1" xfId="0" applyNumberFormat="1" applyFont="1" applyFill="1" applyBorder="1"/>
    <xf numFmtId="164" fontId="16" fillId="0" borderId="1" xfId="0" applyNumberFormat="1" applyFont="1" applyBorder="1"/>
    <xf numFmtId="0" fontId="17" fillId="0" borderId="1" xfId="0" applyFont="1" applyBorder="1" applyAlignment="1">
      <alignment horizontal="right" vertical="center" wrapText="1"/>
    </xf>
    <xf numFmtId="0" fontId="17" fillId="0" borderId="1" xfId="0" applyFont="1" applyBorder="1" applyAlignment="1">
      <alignment horizontal="left" vertical="top" wrapText="1" indent="1"/>
    </xf>
    <xf numFmtId="164" fontId="15" fillId="0" borderId="1" xfId="0" applyNumberFormat="1" applyFont="1" applyBorder="1"/>
    <xf numFmtId="164" fontId="16" fillId="0" borderId="1" xfId="3" applyFont="1" applyFill="1" applyBorder="1"/>
    <xf numFmtId="164" fontId="16" fillId="0" borderId="1" xfId="0" applyNumberFormat="1" applyFont="1" applyFill="1" applyBorder="1"/>
    <xf numFmtId="164" fontId="17" fillId="0" borderId="1" xfId="3" applyFont="1" applyFill="1" applyBorder="1"/>
    <xf numFmtId="0" fontId="17" fillId="0" borderId="1" xfId="0" applyFont="1" applyFill="1" applyBorder="1" applyAlignment="1">
      <alignment horizontal="left" vertical="top" wrapText="1" indent="1"/>
    </xf>
    <xf numFmtId="4" fontId="18" fillId="0" borderId="1" xfId="0" applyNumberFormat="1" applyFont="1" applyFill="1" applyBorder="1" applyAlignment="1">
      <alignment horizontal="right" vertical="top" shrinkToFit="1"/>
    </xf>
    <xf numFmtId="0" fontId="16" fillId="0" borderId="1" xfId="0" applyFont="1" applyFill="1" applyBorder="1"/>
    <xf numFmtId="0" fontId="17" fillId="0" borderId="1" xfId="0" applyFont="1" applyFill="1" applyBorder="1" applyAlignment="1">
      <alignment vertical="center" wrapText="1"/>
    </xf>
    <xf numFmtId="0" fontId="17" fillId="0" borderId="1" xfId="0" applyFont="1" applyFill="1" applyBorder="1" applyAlignment="1">
      <alignment horizontal="center" wrapText="1"/>
    </xf>
    <xf numFmtId="2" fontId="18" fillId="0" borderId="1" xfId="0" applyNumberFormat="1" applyFont="1" applyFill="1" applyBorder="1" applyAlignment="1">
      <alignment horizontal="right" shrinkToFit="1"/>
    </xf>
    <xf numFmtId="4" fontId="5" fillId="0" borderId="0" xfId="0" applyNumberFormat="1" applyFont="1" applyFill="1" applyBorder="1" applyAlignment="1">
      <alignment horizontal="right" shrinkToFit="1"/>
    </xf>
    <xf numFmtId="0" fontId="6" fillId="0" borderId="0" xfId="0" applyFont="1" applyFill="1" applyBorder="1" applyAlignment="1">
      <alignment horizontal="left" wrapText="1"/>
    </xf>
    <xf numFmtId="0" fontId="18" fillId="0" borderId="1" xfId="0" applyFont="1" applyFill="1" applyBorder="1" applyAlignment="1">
      <alignment vertical="center" wrapText="1"/>
    </xf>
    <xf numFmtId="0" fontId="16" fillId="0" borderId="1" xfId="0" applyFont="1" applyBorder="1" applyAlignment="1">
      <alignment horizontal="center"/>
    </xf>
    <xf numFmtId="0" fontId="15" fillId="0" borderId="1" xfId="0" applyFont="1" applyFill="1" applyBorder="1"/>
    <xf numFmtId="0" fontId="21" fillId="0" borderId="1" xfId="0" applyFont="1" applyFill="1" applyBorder="1"/>
    <xf numFmtId="0" fontId="18" fillId="0" borderId="1" xfId="0" applyFont="1" applyFill="1" applyBorder="1"/>
    <xf numFmtId="0" fontId="26" fillId="0" borderId="1" xfId="0" applyFont="1" applyBorder="1" applyAlignment="1">
      <alignment horizontal="right" vertical="top" wrapText="1"/>
    </xf>
    <xf numFmtId="164" fontId="27" fillId="0" borderId="1" xfId="0" applyNumberFormat="1" applyFont="1" applyBorder="1"/>
    <xf numFmtId="0" fontId="20" fillId="0" borderId="1" xfId="0" applyFont="1" applyFill="1" applyBorder="1" applyAlignment="1">
      <alignment horizontal="center" vertical="top" wrapText="1"/>
    </xf>
    <xf numFmtId="0" fontId="16" fillId="0" borderId="1" xfId="0" applyFont="1" applyFill="1" applyBorder="1" applyAlignment="1">
      <alignment horizontal="left" wrapText="1"/>
    </xf>
    <xf numFmtId="0" fontId="20" fillId="0" borderId="1" xfId="0" applyFont="1" applyFill="1" applyBorder="1" applyAlignment="1">
      <alignment horizontal="left" vertical="top" wrapText="1"/>
    </xf>
    <xf numFmtId="0" fontId="10" fillId="0" borderId="0" xfId="0" applyFont="1" applyFill="1" applyBorder="1" applyAlignment="1">
      <alignment wrapText="1"/>
    </xf>
    <xf numFmtId="17" fontId="16" fillId="0" borderId="1" xfId="0" applyNumberFormat="1" applyFont="1" applyBorder="1" applyAlignment="1">
      <alignment horizontal="center"/>
    </xf>
    <xf numFmtId="0" fontId="28" fillId="0" borderId="0" xfId="5" applyBorder="1" applyAlignment="1">
      <alignment horizontal="center"/>
    </xf>
    <xf numFmtId="0" fontId="28" fillId="0" borderId="0" xfId="5" applyBorder="1"/>
    <xf numFmtId="43" fontId="0" fillId="0" borderId="0" xfId="6" applyFont="1" applyBorder="1"/>
    <xf numFmtId="0" fontId="11" fillId="0" borderId="0" xfId="5" applyFont="1" applyFill="1" applyBorder="1" applyAlignment="1">
      <alignment horizontal="center" vertical="center" wrapText="1"/>
    </xf>
    <xf numFmtId="0" fontId="30" fillId="5" borderId="1" xfId="7" applyFont="1" applyFill="1" applyBorder="1" applyAlignment="1">
      <alignment horizontal="center" vertical="top"/>
    </xf>
    <xf numFmtId="0" fontId="30" fillId="5" borderId="1" xfId="7" applyFont="1" applyFill="1" applyBorder="1" applyAlignment="1">
      <alignment horizontal="center" vertical="top" wrapText="1"/>
    </xf>
    <xf numFmtId="166" fontId="30" fillId="5" borderId="1" xfId="8" applyNumberFormat="1" applyFont="1" applyFill="1" applyBorder="1" applyAlignment="1">
      <alignment horizontal="center" vertical="top"/>
    </xf>
    <xf numFmtId="43" fontId="30" fillId="5" borderId="1" xfId="6" applyFont="1" applyFill="1" applyBorder="1" applyAlignment="1">
      <alignment horizontal="center" vertical="top"/>
    </xf>
    <xf numFmtId="164" fontId="30" fillId="5" borderId="1" xfId="9" applyFont="1" applyFill="1" applyBorder="1" applyAlignment="1">
      <alignment horizontal="center" vertical="top"/>
    </xf>
    <xf numFmtId="0" fontId="28" fillId="0" borderId="0" xfId="5"/>
    <xf numFmtId="0" fontId="31" fillId="6" borderId="1" xfId="7" applyFont="1" applyFill="1" applyBorder="1" applyAlignment="1">
      <alignment horizontal="center" vertical="top"/>
    </xf>
    <xf numFmtId="0" fontId="31" fillId="6" borderId="1" xfId="7" applyFont="1" applyFill="1" applyBorder="1" applyAlignment="1">
      <alignment horizontal="left" vertical="top" wrapText="1"/>
    </xf>
    <xf numFmtId="166" fontId="31" fillId="6" borderId="1" xfId="8" applyNumberFormat="1" applyFont="1" applyFill="1" applyBorder="1" applyAlignment="1">
      <alignment vertical="top"/>
    </xf>
    <xf numFmtId="43" fontId="31" fillId="6" borderId="1" xfId="6" applyFont="1" applyFill="1" applyBorder="1" applyAlignment="1">
      <alignment vertical="top"/>
    </xf>
    <xf numFmtId="164" fontId="31" fillId="6" borderId="1" xfId="9" applyFont="1" applyFill="1" applyBorder="1" applyAlignment="1">
      <alignment vertical="top"/>
    </xf>
    <xf numFmtId="0" fontId="32" fillId="0" borderId="0" xfId="5" applyFont="1"/>
    <xf numFmtId="0" fontId="32" fillId="0" borderId="1" xfId="5" applyFont="1" applyFill="1" applyBorder="1" applyAlignment="1">
      <alignment horizontal="center"/>
    </xf>
    <xf numFmtId="0" fontId="32" fillId="0" borderId="1" xfId="5" applyFont="1" applyFill="1" applyBorder="1"/>
    <xf numFmtId="43" fontId="32" fillId="0" borderId="1" xfId="6" applyFont="1" applyFill="1" applyBorder="1"/>
    <xf numFmtId="0" fontId="33" fillId="0" borderId="1" xfId="5" applyFont="1" applyFill="1" applyBorder="1" applyAlignment="1">
      <alignment horizontal="center" vertical="center" wrapText="1"/>
    </xf>
    <xf numFmtId="43" fontId="33" fillId="0" borderId="1" xfId="6" applyFont="1" applyFill="1" applyBorder="1" applyAlignment="1">
      <alignment horizontal="center" vertical="center" wrapText="1"/>
    </xf>
    <xf numFmtId="0" fontId="11" fillId="0" borderId="1" xfId="5" applyFont="1" applyFill="1" applyBorder="1" applyAlignment="1">
      <alignment horizontal="center" vertical="center" wrapText="1"/>
    </xf>
    <xf numFmtId="0" fontId="11" fillId="0" borderId="1" xfId="5" applyFont="1" applyFill="1" applyBorder="1" applyAlignment="1">
      <alignment vertical="center" wrapText="1"/>
    </xf>
    <xf numFmtId="0" fontId="11" fillId="0" borderId="1" xfId="5" applyFont="1" applyFill="1" applyBorder="1" applyAlignment="1">
      <alignment horizontal="right" vertical="center" wrapText="1"/>
    </xf>
    <xf numFmtId="43" fontId="11" fillId="0" borderId="1" xfId="6" applyFont="1" applyFill="1" applyBorder="1" applyAlignment="1">
      <alignment horizontal="right" vertical="center" wrapText="1"/>
    </xf>
    <xf numFmtId="164" fontId="32" fillId="0" borderId="1" xfId="9" applyFont="1" applyFill="1" applyBorder="1" applyAlignment="1">
      <alignment vertical="top"/>
    </xf>
    <xf numFmtId="0" fontId="11" fillId="0" borderId="1" xfId="5" applyFont="1" applyBorder="1" applyAlignment="1">
      <alignment wrapText="1"/>
    </xf>
    <xf numFmtId="0" fontId="33" fillId="0" borderId="1" xfId="5" applyFont="1" applyFill="1" applyBorder="1" applyAlignment="1">
      <alignment horizontal="right" vertical="center" wrapText="1"/>
    </xf>
    <xf numFmtId="0" fontId="33" fillId="0" borderId="1" xfId="5" applyFont="1" applyFill="1" applyBorder="1" applyAlignment="1">
      <alignment vertical="center" wrapText="1"/>
    </xf>
    <xf numFmtId="43" fontId="33" fillId="0" borderId="1" xfId="6" applyFont="1" applyFill="1" applyBorder="1" applyAlignment="1">
      <alignment vertical="center" wrapText="1"/>
    </xf>
    <xf numFmtId="164" fontId="32" fillId="0" borderId="1" xfId="9" applyFont="1" applyFill="1" applyBorder="1" applyAlignment="1">
      <alignment horizontal="right" vertical="center"/>
    </xf>
    <xf numFmtId="0" fontId="11" fillId="2" borderId="1" xfId="5" applyFont="1" applyFill="1" applyBorder="1" applyAlignment="1">
      <alignment horizontal="center" vertical="center" wrapText="1"/>
    </xf>
    <xf numFmtId="0" fontId="11" fillId="2" borderId="1" xfId="5" applyFont="1" applyFill="1" applyBorder="1" applyAlignment="1">
      <alignment vertical="center" wrapText="1"/>
    </xf>
    <xf numFmtId="0" fontId="32" fillId="0" borderId="0" xfId="5" applyFont="1" applyFill="1"/>
    <xf numFmtId="0" fontId="28" fillId="0" borderId="0" xfId="5" applyFill="1"/>
    <xf numFmtId="0" fontId="28" fillId="0" borderId="0" xfId="5" applyAlignment="1">
      <alignment horizontal="center"/>
    </xf>
    <xf numFmtId="43" fontId="0" fillId="0" borderId="0" xfId="6" applyFont="1"/>
    <xf numFmtId="0" fontId="2" fillId="0" borderId="0" xfId="5" applyFont="1" applyFill="1" applyAlignment="1">
      <alignment vertical="center" wrapText="1"/>
    </xf>
    <xf numFmtId="0" fontId="32" fillId="0" borderId="1" xfId="7" applyNumberFormat="1" applyFont="1" applyFill="1" applyBorder="1" applyAlignment="1">
      <alignment horizontal="center" vertical="top"/>
    </xf>
    <xf numFmtId="0" fontId="32" fillId="0" borderId="1" xfId="7" applyFont="1" applyFill="1" applyBorder="1" applyAlignment="1">
      <alignment horizontal="left" vertical="top"/>
    </xf>
    <xf numFmtId="0" fontId="32" fillId="0" borderId="1" xfId="7" applyFont="1" applyFill="1" applyBorder="1" applyAlignment="1">
      <alignment horizontal="center" vertical="top"/>
    </xf>
    <xf numFmtId="167" fontId="32" fillId="0" borderId="1" xfId="8" applyNumberFormat="1" applyFont="1" applyFill="1" applyBorder="1" applyAlignment="1">
      <alignment vertical="top"/>
    </xf>
    <xf numFmtId="43" fontId="32" fillId="0" borderId="1" xfId="6" applyFont="1" applyFill="1" applyBorder="1" applyAlignment="1">
      <alignment vertical="top"/>
    </xf>
    <xf numFmtId="167" fontId="32" fillId="0" borderId="0" xfId="5" applyNumberFormat="1" applyFont="1"/>
    <xf numFmtId="0" fontId="31" fillId="0" borderId="0" xfId="5" applyFont="1"/>
    <xf numFmtId="0" fontId="11" fillId="4" borderId="1" xfId="5" applyFont="1" applyFill="1" applyBorder="1" applyAlignment="1">
      <alignment horizontal="center" vertical="center" wrapText="1"/>
    </xf>
    <xf numFmtId="0" fontId="11" fillId="4" borderId="1" xfId="5" applyFont="1" applyFill="1" applyBorder="1" applyAlignment="1">
      <alignment vertical="center" wrapText="1"/>
    </xf>
    <xf numFmtId="0" fontId="11" fillId="4" borderId="1" xfId="5" applyFont="1" applyFill="1" applyBorder="1" applyAlignment="1">
      <alignment horizontal="right" vertical="center" wrapText="1"/>
    </xf>
    <xf numFmtId="43" fontId="11" fillId="4" borderId="1" xfId="6" applyFont="1" applyFill="1" applyBorder="1" applyAlignment="1">
      <alignment horizontal="right" vertical="center" wrapText="1"/>
    </xf>
    <xf numFmtId="164" fontId="32" fillId="4" borderId="1" xfId="9" applyFont="1" applyFill="1" applyBorder="1" applyAlignment="1">
      <alignment vertical="top"/>
    </xf>
    <xf numFmtId="164" fontId="32" fillId="0" borderId="1" xfId="9" applyFont="1" applyFill="1" applyBorder="1" applyAlignment="1">
      <alignment vertical="center"/>
    </xf>
    <xf numFmtId="0" fontId="34" fillId="0" borderId="0" xfId="5" applyFont="1"/>
    <xf numFmtId="168" fontId="11" fillId="0" borderId="1" xfId="6" applyNumberFormat="1" applyFont="1" applyFill="1" applyBorder="1" applyAlignment="1">
      <alignment horizontal="right" vertical="center" wrapText="1"/>
    </xf>
    <xf numFmtId="0" fontId="31" fillId="6" borderId="1" xfId="7" applyFont="1" applyFill="1" applyBorder="1" applyAlignment="1">
      <alignment horizontal="center" vertical="top" wrapText="1"/>
    </xf>
    <xf numFmtId="0" fontId="35" fillId="0" borderId="1" xfId="7" applyNumberFormat="1" applyFont="1" applyFill="1" applyBorder="1" applyAlignment="1">
      <alignment horizontal="center" vertical="top"/>
    </xf>
    <xf numFmtId="0" fontId="36" fillId="2" borderId="1" xfId="5" applyFont="1" applyFill="1" applyBorder="1" applyAlignment="1">
      <alignment vertical="center" wrapText="1"/>
    </xf>
    <xf numFmtId="0" fontId="36" fillId="0" borderId="1" xfId="5" applyFont="1" applyFill="1" applyBorder="1" applyAlignment="1">
      <alignment horizontal="center" vertical="center" wrapText="1"/>
    </xf>
    <xf numFmtId="0" fontId="36" fillId="0" borderId="1" xfId="5" applyFont="1" applyFill="1" applyBorder="1" applyAlignment="1">
      <alignment horizontal="right" vertical="center" wrapText="1"/>
    </xf>
    <xf numFmtId="43" fontId="36" fillId="0" borderId="1" xfId="6" applyFont="1" applyFill="1" applyBorder="1" applyAlignment="1">
      <alignment horizontal="right" vertical="center" wrapText="1"/>
    </xf>
    <xf numFmtId="164" fontId="35" fillId="0" borderId="1" xfId="9" applyFont="1" applyFill="1" applyBorder="1" applyAlignment="1">
      <alignment vertical="top"/>
    </xf>
    <xf numFmtId="0" fontId="35" fillId="0" borderId="0" xfId="5" applyFont="1"/>
    <xf numFmtId="0" fontId="36" fillId="0" borderId="1" xfId="5" applyFont="1" applyBorder="1" applyAlignment="1">
      <alignment wrapText="1"/>
    </xf>
    <xf numFmtId="0" fontId="16" fillId="0" borderId="1" xfId="0" applyFont="1" applyFill="1" applyBorder="1" applyAlignment="1"/>
    <xf numFmtId="0" fontId="16" fillId="0" borderId="1" xfId="0" applyFont="1" applyFill="1" applyBorder="1" applyAlignment="1">
      <alignment vertical="center"/>
    </xf>
    <xf numFmtId="0" fontId="16" fillId="0" borderId="1" xfId="0" applyFont="1" applyFill="1" applyBorder="1" applyAlignment="1">
      <alignment wrapText="1"/>
    </xf>
    <xf numFmtId="164" fontId="16" fillId="0" borderId="1" xfId="3" applyFont="1" applyFill="1" applyBorder="1" applyAlignment="1">
      <alignment wrapText="1"/>
    </xf>
    <xf numFmtId="164" fontId="17" fillId="0" borderId="1" xfId="3" applyFont="1" applyFill="1" applyBorder="1" applyAlignment="1">
      <alignment horizontal="right" wrapText="1"/>
    </xf>
    <xf numFmtId="164" fontId="17" fillId="0" borderId="1" xfId="3" applyFont="1" applyFill="1" applyBorder="1" applyAlignment="1">
      <alignment vertical="center"/>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0" fillId="0" borderId="0" xfId="0" applyFont="1" applyFill="1" applyBorder="1" applyAlignment="1">
      <alignment horizontal="left" wrapText="1"/>
    </xf>
    <xf numFmtId="0" fontId="10" fillId="0" borderId="0" xfId="0" applyFont="1" applyBorder="1" applyAlignment="1">
      <alignment horizontal="left" wrapText="1"/>
    </xf>
    <xf numFmtId="0" fontId="16" fillId="0" borderId="1" xfId="0" applyFont="1" applyBorder="1" applyAlignment="1">
      <alignment horizontal="center"/>
    </xf>
    <xf numFmtId="0" fontId="15" fillId="0" borderId="1" xfId="0" applyFont="1" applyBorder="1" applyAlignment="1">
      <alignment horizontal="center" vertical="center"/>
    </xf>
    <xf numFmtId="0" fontId="15" fillId="0" borderId="3" xfId="0" applyFont="1" applyBorder="1" applyAlignment="1">
      <alignment horizontal="right"/>
    </xf>
    <xf numFmtId="0" fontId="15" fillId="0" borderId="4" xfId="0" applyFont="1" applyBorder="1" applyAlignment="1">
      <alignment horizontal="right"/>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0" xfId="0" applyFont="1" applyBorder="1" applyAlignment="1">
      <alignment horizontal="center" vertical="center" wrapText="1"/>
    </xf>
    <xf numFmtId="0" fontId="29" fillId="0" borderId="0" xfId="5" applyFont="1" applyBorder="1" applyAlignment="1">
      <alignment horizontal="center"/>
    </xf>
    <xf numFmtId="0" fontId="15" fillId="0" borderId="0" xfId="0" applyFont="1" applyBorder="1" applyAlignment="1">
      <alignment horizontal="center" vertical="center" wrapText="1"/>
    </xf>
    <xf numFmtId="0" fontId="15" fillId="0" borderId="4" xfId="0" applyFont="1" applyBorder="1" applyAlignment="1">
      <alignment horizontal="center"/>
    </xf>
    <xf numFmtId="0" fontId="15" fillId="0" borderId="12" xfId="0" applyFont="1" applyBorder="1" applyAlignment="1">
      <alignment horizontal="center" vertical="center" wrapText="1"/>
    </xf>
    <xf numFmtId="0" fontId="15" fillId="0" borderId="11" xfId="0" applyFont="1" applyBorder="1" applyAlignment="1">
      <alignment horizontal="center" vertical="center" wrapText="1"/>
    </xf>
  </cellXfs>
  <cellStyles count="10">
    <cellStyle name="Hiperlink" xfId="4" builtinId="8"/>
    <cellStyle name="Moeda" xfId="3" builtinId="4"/>
    <cellStyle name="Moeda 3" xfId="9" xr:uid="{00000000-0005-0000-0000-000002000000}"/>
    <cellStyle name="Normal" xfId="0" builtinId="0"/>
    <cellStyle name="Normal 2" xfId="5" xr:uid="{00000000-0005-0000-0000-000004000000}"/>
    <cellStyle name="Normal 2 2" xfId="2" xr:uid="{00000000-0005-0000-0000-000005000000}"/>
    <cellStyle name="Normal 3 2" xfId="7" xr:uid="{00000000-0005-0000-0000-000006000000}"/>
    <cellStyle name="Porcentagem" xfId="1" builtinId="5"/>
    <cellStyle name="Vírgula 2" xfId="6" xr:uid="{00000000-0005-0000-0000-000008000000}"/>
    <cellStyle name="Vírgula 2 3" xfId="8"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calcChain" Target="calcChain.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190501</xdr:colOff>
      <xdr:row>0</xdr:row>
      <xdr:rowOff>158751</xdr:rowOff>
    </xdr:from>
    <xdr:to>
      <xdr:col>1</xdr:col>
      <xdr:colOff>1095375</xdr:colOff>
      <xdr:row>2</xdr:row>
      <xdr:rowOff>1223867</xdr:rowOff>
    </xdr:to>
    <xdr:pic>
      <xdr:nvPicPr>
        <xdr:cNvPr id="2" name="Imagem 5" descr="Logotipo, nome da empresa&#10;&#10;Descrição gerada automaticamente">
          <a:extLst>
            <a:ext uri="{FF2B5EF4-FFF2-40B4-BE49-F238E27FC236}">
              <a16:creationId xmlns:a16="http://schemas.microsoft.com/office/drawing/2014/main" id="{E1984678-156B-4CDB-A881-99E4AD7516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1" y="158751"/>
          <a:ext cx="1362074" cy="1465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19050</xdr:rowOff>
    </xdr:from>
    <xdr:to>
      <xdr:col>1</xdr:col>
      <xdr:colOff>4924425</xdr:colOff>
      <xdr:row>7</xdr:row>
      <xdr:rowOff>76200</xdr:rowOff>
    </xdr:to>
    <xdr:pic>
      <xdr:nvPicPr>
        <xdr:cNvPr id="2" name="Imagem 1">
          <a:extLst>
            <a:ext uri="{FF2B5EF4-FFF2-40B4-BE49-F238E27FC236}">
              <a16:creationId xmlns:a16="http://schemas.microsoft.com/office/drawing/2014/main" id="{7156C92F-18C1-48FD-B5F2-21A31B23FC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0832" b="7375"/>
        <a:stretch>
          <a:fillRect/>
        </a:stretch>
      </xdr:blipFill>
      <xdr:spPr bwMode="auto">
        <a:xfrm>
          <a:off x="0" y="180975"/>
          <a:ext cx="640080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ng_aroldo\Meus%20documentos\GEOSOLO\PAVIMENT_VG\Medi&#231;&#227;o%20n&#186;%20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Tecnica\TABELAS\SINAPI\2017\06.%20JUNHO\SINAPI%2006-20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CinthiaSES\Petrus\Servi&#231;os%202011\Eduardo\Clinica\Servi&#231;os%202010\Petruseng\Orla\EXECUTIVO%20ORLA%20PALMAS\Servi&#231;os\Renato\Biblioteca\Revis&#227;o\Servi&#231;os\UFG\CEU\Servi&#231;os\Sao%20Jose\GRCS%20XXX08%20PV%20SAO%20JOSE.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LinkExternoRecuperado1"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CinthiaSES\Petrus\Servi&#231;os%202011\Eduardo\Clinica\Servi&#231;os%202010\Petruseng\Servi&#231;os\Renato\Biblioteca\Revis&#227;o\Servi&#231;os\UFG\CEU\Servi&#231;os\Sao%20Jose\GRCS%20XXX08%20PV%20SAO%20JOS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aysa\c\INTERNET\Eudora\Attach\SBLO_PcP-AmpTPS_fora_CL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EXCEL\CECAV\OR&#199;CILNI.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ervidor\d\LAGHI%20ENGENHARIA\Clientes\100%20DNIT\3-Acesso-PresidenteFigueiredo-BR174\Entrega%209-12-2005\Or&#231;amento\Documents%20and%20Settings\C%20arlos%20%20Machado\My%20Documents\Disco%201\BR-262-MS(3)\Anexos%20PGQ.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latório-5ª med."/>
      <sheetName val="RESUMO-DVOP"/>
      <sheetName val="REAJUSTE "/>
      <sheetName val="Rem. e limpeza "/>
      <sheetName val="Cubação - Teórica"/>
      <sheetName val="DMT - TEORICO "/>
      <sheetName val="Cub.-Med 5"/>
      <sheetName val="DMT-5ª MEDIÇÃO "/>
      <sheetName val="Cronograma Físico-Financeiro"/>
      <sheetName val="Cronograma Semanal"/>
      <sheetName val="Bueiros"/>
      <sheetName val="Regula"/>
      <sheetName val="Sub-base"/>
      <sheetName val="Base"/>
      <sheetName val="Imprimação"/>
      <sheetName val="CBUQ"/>
      <sheetName val="Colchão drenante"/>
      <sheetName val="TSS"/>
      <sheetName val="TSD-FOG"/>
      <sheetName val="AGREGADOS"/>
      <sheetName val="Pintura"/>
      <sheetName val="Grama"/>
      <sheetName val="Transporte de brita"/>
      <sheetName val="DRENO"/>
      <sheetName val="DRENO SALDO"/>
      <sheetName val="AÇO CA-50"/>
      <sheetName val="AÇO CA-50 (2)"/>
      <sheetName val="DMT - TEORICO 2"/>
      <sheetName val="Acumulado"/>
      <sheetName val="Relatório-5ª_med_2"/>
      <sheetName val="REAJUSTE_2"/>
      <sheetName val="Rem__e_limpeza_2"/>
      <sheetName val="Cubação_-_Teórica2"/>
      <sheetName val="DMT_-_TEORICO_3"/>
      <sheetName val="Cub_-Med_52"/>
      <sheetName val="DMT-5ª_MEDIÇÃO_2"/>
      <sheetName val="Cronograma_Físico-Financeiro2"/>
      <sheetName val="Cronograma_Semanal2"/>
      <sheetName val="Colchão_drenante2"/>
      <sheetName val="Transporte_de_brita2"/>
      <sheetName val="DRENO_SALDO2"/>
      <sheetName val="AÇO_CA-502"/>
      <sheetName val="AÇO_CA-50_(2)2"/>
      <sheetName val="DMT_-_TEORICO_22"/>
      <sheetName val="Relatório-5ª_med_"/>
      <sheetName val="REAJUSTE_"/>
      <sheetName val="Rem__e_limpeza_"/>
      <sheetName val="Cubação_-_Teórica"/>
      <sheetName val="DMT_-_TEORICO_"/>
      <sheetName val="Cub_-Med_5"/>
      <sheetName val="DMT-5ª_MEDIÇÃO_"/>
      <sheetName val="Cronograma_Físico-Financeiro"/>
      <sheetName val="Cronograma_Semanal"/>
      <sheetName val="Colchão_drenante"/>
      <sheetName val="Transporte_de_brita"/>
      <sheetName val="DRENO_SALDO"/>
      <sheetName val="AÇO_CA-50"/>
      <sheetName val="AÇO_CA-50_(2)"/>
      <sheetName val="DMT_-_TEORICO_2"/>
      <sheetName val="Relatório-5ª_med_1"/>
      <sheetName val="REAJUSTE_1"/>
      <sheetName val="Rem__e_limpeza_1"/>
      <sheetName val="Cubação_-_Teórica1"/>
      <sheetName val="DMT_-_TEORICO_1"/>
      <sheetName val="Cub_-Med_51"/>
      <sheetName val="DMT-5ª_MEDIÇÃO_1"/>
      <sheetName val="Cronograma_Físico-Financeiro1"/>
      <sheetName val="Cronograma_Semanal1"/>
      <sheetName val="Colchão_drenante1"/>
      <sheetName val="Transporte_de_brita1"/>
      <sheetName val="DRENO_SALDO1"/>
      <sheetName val="AÇO_CA-501"/>
      <sheetName val="AÇO_CA-50_(2)1"/>
      <sheetName val="DMT_-_TEORICO_21"/>
      <sheetName val="Relatório-5ª_med_3"/>
      <sheetName val="REAJUSTE_3"/>
      <sheetName val="Rem__e_limpeza_3"/>
      <sheetName val="Cubação_-_Teórica3"/>
      <sheetName val="DMT_-_TEORICO_4"/>
      <sheetName val="Cub_-Med_53"/>
      <sheetName val="DMT-5ª_MEDIÇÃO_3"/>
      <sheetName val="Cronograma_Físico-Financeiro3"/>
      <sheetName val="Cronograma_Semanal3"/>
      <sheetName val="Colchão_drenante3"/>
      <sheetName val="Transporte_de_brita3"/>
      <sheetName val="DRENO_SALDO3"/>
      <sheetName val="AÇO_CA-503"/>
      <sheetName val="AÇO_CA-50_(2)3"/>
      <sheetName val="DMT_-_TEORICO_23"/>
      <sheetName val="Relatório-5ª_med_6"/>
      <sheetName val="REAJUSTE_6"/>
      <sheetName val="Rem__e_limpeza_6"/>
      <sheetName val="Cubação_-_Teórica6"/>
      <sheetName val="DMT_-_TEORICO_7"/>
      <sheetName val="Cub_-Med_56"/>
      <sheetName val="DMT-5ª_MEDIÇÃO_6"/>
      <sheetName val="Cronograma_Físico-Financeiro6"/>
      <sheetName val="Cronograma_Semanal6"/>
      <sheetName val="Colchão_drenante6"/>
      <sheetName val="Transporte_de_brita6"/>
      <sheetName val="DRENO_SALDO6"/>
      <sheetName val="AÇO_CA-506"/>
      <sheetName val="AÇO_CA-50_(2)6"/>
      <sheetName val="DMT_-_TEORICO_26"/>
      <sheetName val="Relatório-5ª_med_4"/>
      <sheetName val="REAJUSTE_4"/>
      <sheetName val="Rem__e_limpeza_4"/>
      <sheetName val="Cubação_-_Teórica4"/>
      <sheetName val="DMT_-_TEORICO_5"/>
      <sheetName val="Cub_-Med_54"/>
      <sheetName val="DMT-5ª_MEDIÇÃO_4"/>
      <sheetName val="Cronograma_Físico-Financeiro4"/>
      <sheetName val="Cronograma_Semanal4"/>
      <sheetName val="Colchão_drenante4"/>
      <sheetName val="Transporte_de_brita4"/>
      <sheetName val="DRENO_SALDO4"/>
      <sheetName val="AÇO_CA-504"/>
      <sheetName val="AÇO_CA-50_(2)4"/>
      <sheetName val="DMT_-_TEORICO_24"/>
      <sheetName val="Relatório-5ª_med_5"/>
      <sheetName val="REAJUSTE_5"/>
      <sheetName val="Rem__e_limpeza_5"/>
      <sheetName val="Cubação_-_Teórica5"/>
      <sheetName val="DMT_-_TEORICO_6"/>
      <sheetName val="Cub_-Med_55"/>
      <sheetName val="DMT-5ª_MEDIÇÃO_5"/>
      <sheetName val="Cronograma_Físico-Financeiro5"/>
      <sheetName val="Cronograma_Semanal5"/>
      <sheetName val="Colchão_drenante5"/>
      <sheetName val="Transporte_de_brita5"/>
      <sheetName val="DRENO_SALDO5"/>
      <sheetName val="AÇO_CA-505"/>
      <sheetName val="AÇO_CA-50_(2)5"/>
      <sheetName val="DMT_-_TEORICO_25"/>
      <sheetName val="Relatório-5ª_med_9"/>
      <sheetName val="REAJUSTE_9"/>
      <sheetName val="Rem__e_limpeza_9"/>
      <sheetName val="Cubação_-_Teórica9"/>
      <sheetName val="DMT_-_TEORICO_10"/>
      <sheetName val="Cub_-Med_59"/>
      <sheetName val="DMT-5ª_MEDIÇÃO_9"/>
      <sheetName val="Cronograma_Físico-Financeiro9"/>
      <sheetName val="Cronograma_Semanal9"/>
      <sheetName val="Colchão_drenante9"/>
      <sheetName val="Transporte_de_brita9"/>
      <sheetName val="DRENO_SALDO9"/>
      <sheetName val="AÇO_CA-509"/>
      <sheetName val="AÇO_CA-50_(2)9"/>
      <sheetName val="DMT_-_TEORICO_29"/>
      <sheetName val="Relatório-5ª_med_7"/>
      <sheetName val="REAJUSTE_7"/>
      <sheetName val="Rem__e_limpeza_7"/>
      <sheetName val="Cubação_-_Teórica7"/>
      <sheetName val="DMT_-_TEORICO_8"/>
      <sheetName val="Cub_-Med_57"/>
      <sheetName val="DMT-5ª_MEDIÇÃO_7"/>
      <sheetName val="Cronograma_Físico-Financeiro7"/>
      <sheetName val="Cronograma_Semanal7"/>
      <sheetName val="Colchão_drenante7"/>
      <sheetName val="Transporte_de_brita7"/>
      <sheetName val="DRENO_SALDO7"/>
      <sheetName val="AÇO_CA-507"/>
      <sheetName val="AÇO_CA-50_(2)7"/>
      <sheetName val="DMT_-_TEORICO_27"/>
      <sheetName val="Relatório-5ª_med_8"/>
      <sheetName val="REAJUSTE_8"/>
      <sheetName val="Rem__e_limpeza_8"/>
      <sheetName val="Cubação_-_Teórica8"/>
      <sheetName val="DMT_-_TEORICO_9"/>
      <sheetName val="Cub_-Med_58"/>
      <sheetName val="DMT-5ª_MEDIÇÃO_8"/>
      <sheetName val="Cronograma_Físico-Financeiro8"/>
      <sheetName val="Cronograma_Semanal8"/>
      <sheetName val="Colchão_drenante8"/>
      <sheetName val="Transporte_de_brita8"/>
      <sheetName val="DRENO_SALDO8"/>
      <sheetName val="AÇO_CA-508"/>
      <sheetName val="AÇO_CA-50_(2)8"/>
      <sheetName val="DMT_-_TEORICO_28"/>
      <sheetName val="Relatório-5ª_med_13"/>
      <sheetName val="REAJUSTE_13"/>
      <sheetName val="Rem__e_limpeza_13"/>
      <sheetName val="Cubação_-_Teórica13"/>
      <sheetName val="DMT_-_TEORICO_14"/>
      <sheetName val="Cub_-Med_513"/>
      <sheetName val="DMT-5ª_MEDIÇÃO_13"/>
      <sheetName val="Cronograma_Físico-Financeiro13"/>
      <sheetName val="Cronograma_Semanal13"/>
      <sheetName val="Colchão_drenante13"/>
      <sheetName val="Transporte_de_brita13"/>
      <sheetName val="DRENO_SALDO13"/>
      <sheetName val="AÇO_CA-5013"/>
      <sheetName val="AÇO_CA-50_(2)13"/>
      <sheetName val="DMT_-_TEORICO_213"/>
      <sheetName val="Relatório-5ª_med_10"/>
      <sheetName val="REAJUSTE_10"/>
      <sheetName val="Rem__e_limpeza_10"/>
      <sheetName val="Cubação_-_Teórica10"/>
      <sheetName val="DMT_-_TEORICO_11"/>
      <sheetName val="Cub_-Med_510"/>
      <sheetName val="DMT-5ª_MEDIÇÃO_10"/>
      <sheetName val="Cronograma_Físico-Financeiro10"/>
      <sheetName val="Cronograma_Semanal10"/>
      <sheetName val="Colchão_drenante10"/>
      <sheetName val="Transporte_de_brita10"/>
      <sheetName val="DRENO_SALDO10"/>
      <sheetName val="AÇO_CA-5010"/>
      <sheetName val="AÇO_CA-50_(2)10"/>
      <sheetName val="DMT_-_TEORICO_210"/>
      <sheetName val="Relatório-5ª_med_12"/>
      <sheetName val="REAJUSTE_12"/>
      <sheetName val="Rem__e_limpeza_12"/>
      <sheetName val="Cubação_-_Teórica12"/>
      <sheetName val="DMT_-_TEORICO_13"/>
      <sheetName val="Cub_-Med_512"/>
      <sheetName val="DMT-5ª_MEDIÇÃO_12"/>
      <sheetName val="Cronograma_Físico-Financeiro12"/>
      <sheetName val="Cronograma_Semanal12"/>
      <sheetName val="Colchão_drenante12"/>
      <sheetName val="Transporte_de_brita12"/>
      <sheetName val="DRENO_SALDO12"/>
      <sheetName val="AÇO_CA-5012"/>
      <sheetName val="AÇO_CA-50_(2)12"/>
      <sheetName val="DMT_-_TEORICO_212"/>
      <sheetName val="Relatório-5ª_med_11"/>
      <sheetName val="REAJUSTE_11"/>
      <sheetName val="Rem__e_limpeza_11"/>
      <sheetName val="Cubação_-_Teórica11"/>
      <sheetName val="DMT_-_TEORICO_12"/>
      <sheetName val="Cub_-Med_511"/>
      <sheetName val="DMT-5ª_MEDIÇÃO_11"/>
      <sheetName val="Cronograma_Físico-Financeiro11"/>
      <sheetName val="Cronograma_Semanal11"/>
      <sheetName val="Colchão_drenante11"/>
      <sheetName val="Transporte_de_brita11"/>
      <sheetName val="DRENO_SALDO11"/>
      <sheetName val="AÇO_CA-5011"/>
      <sheetName val="AÇO_CA-50_(2)11"/>
      <sheetName val="DMT_-_TEORICO_211"/>
      <sheetName val="Relatório-5ª_med_14"/>
      <sheetName val="REAJUSTE_14"/>
      <sheetName val="Rem__e_limpeza_14"/>
      <sheetName val="Cubação_-_Teórica14"/>
      <sheetName val="DMT_-_TEORICO_15"/>
      <sheetName val="Cub_-Med_514"/>
      <sheetName val="DMT-5ª_MEDIÇÃO_14"/>
      <sheetName val="Cronograma_Físico-Financeiro14"/>
      <sheetName val="Cronograma_Semanal14"/>
      <sheetName val="Colchão_drenante14"/>
      <sheetName val="Transporte_de_brita14"/>
      <sheetName val="DRENO_SALDO14"/>
      <sheetName val="AÇO_CA-5014"/>
      <sheetName val="AÇO_CA-50_(2)14"/>
      <sheetName val="DMT_-_TEORICO_214"/>
      <sheetName val="Relatório-5ª_med_15"/>
      <sheetName val="REAJUSTE_15"/>
      <sheetName val="Rem__e_limpeza_15"/>
      <sheetName val="Cubação_-_Teórica15"/>
      <sheetName val="DMT_-_TEORICO_16"/>
      <sheetName val="Cub_-Med_515"/>
      <sheetName val="DMT-5ª_MEDIÇÃO_15"/>
      <sheetName val="Cronograma_Físico-Financeiro15"/>
      <sheetName val="Cronograma_Semanal15"/>
      <sheetName val="Colchão_drenante15"/>
      <sheetName val="Transporte_de_brita15"/>
      <sheetName val="DRENO_SALDO15"/>
      <sheetName val="AÇO_CA-5015"/>
      <sheetName val="AÇO_CA-50_(2)15"/>
      <sheetName val="DMT_-_TEORICO_215"/>
      <sheetName val="Relatório-5ª_med_16"/>
      <sheetName val="REAJUSTE_16"/>
      <sheetName val="Rem__e_limpeza_16"/>
      <sheetName val="Cubação_-_Teórica16"/>
      <sheetName val="DMT_-_TEORICO_17"/>
      <sheetName val="Cub_-Med_516"/>
      <sheetName val="DMT-5ª_MEDIÇÃO_16"/>
      <sheetName val="Cronograma_Físico-Financeiro16"/>
      <sheetName val="Cronograma_Semanal16"/>
      <sheetName val="Colchão_drenante16"/>
      <sheetName val="Transporte_de_brita16"/>
      <sheetName val="DRENO_SALDO16"/>
      <sheetName val="AÇO_CA-5016"/>
      <sheetName val="AÇO_CA-50_(2)16"/>
      <sheetName val="DMT_-_TEORICO_216"/>
      <sheetName val="Relatório-5ª_med_17"/>
      <sheetName val="REAJUSTE_17"/>
      <sheetName val="Rem__e_limpeza_17"/>
      <sheetName val="Cubação_-_Teórica17"/>
      <sheetName val="DMT_-_TEORICO_18"/>
      <sheetName val="Cub_-Med_517"/>
      <sheetName val="DMT-5ª_MEDIÇÃO_17"/>
      <sheetName val="Cronograma_Físico-Financeiro17"/>
      <sheetName val="Cronograma_Semanal17"/>
      <sheetName val="Colchão_drenante17"/>
      <sheetName val="Transporte_de_brita17"/>
      <sheetName val="DRENO_SALDO17"/>
      <sheetName val="AÇO_CA-5017"/>
      <sheetName val="AÇO_CA-50_(2)17"/>
      <sheetName val="DMT_-_TEORICO_217"/>
      <sheetName val="Relatório-5ª_med_18"/>
      <sheetName val="REAJUSTE_18"/>
      <sheetName val="Rem__e_limpeza_18"/>
      <sheetName val="Cubação_-_Teórica18"/>
      <sheetName val="DMT_-_TEORICO_19"/>
      <sheetName val="Cub_-Med_518"/>
      <sheetName val="DMT-5ª_MEDIÇÃO_18"/>
      <sheetName val="Cronograma_Físico-Financeiro18"/>
      <sheetName val="Cronograma_Semanal18"/>
      <sheetName val="Colchão_drenante18"/>
      <sheetName val="Transporte_de_brita18"/>
      <sheetName val="DRENO_SALDO18"/>
      <sheetName val="AÇO_CA-5018"/>
      <sheetName val="AÇO_CA-50_(2)18"/>
      <sheetName val="DMT_-_TEORICO_218"/>
    </sheetNames>
    <sheetDataSet>
      <sheetData sheetId="0"/>
      <sheetData sheetId="1"/>
      <sheetData sheetId="2"/>
      <sheetData sheetId="3"/>
      <sheetData sheetId="4"/>
      <sheetData sheetId="5"/>
      <sheetData sheetId="6"/>
      <sheetData sheetId="7"/>
      <sheetData sheetId="8"/>
      <sheetData sheetId="9"/>
      <sheetData sheetId="10"/>
      <sheetData sheetId="11" refreshError="1">
        <row r="36">
          <cell r="J36">
            <v>39224</v>
          </cell>
          <cell r="M36">
            <v>39224</v>
          </cell>
        </row>
      </sheetData>
      <sheetData sheetId="12" refreshError="1">
        <row r="36">
          <cell r="U36">
            <v>228419.09999999998</v>
          </cell>
        </row>
      </sheetData>
      <sheetData sheetId="13" refreshError="1">
        <row r="39">
          <cell r="U39">
            <v>263049.59999999998</v>
          </cell>
        </row>
        <row r="40">
          <cell r="U40">
            <v>13152.48</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utorial"/>
      <sheetName val="Banco"/>
      <sheetName val="Composições"/>
      <sheetName val="Cotações"/>
      <sheetName val="Relatórios"/>
      <sheetName val="Busca"/>
      <sheetName val="SINAPI 06-2017"/>
      <sheetName val="SINAPI_06-201713"/>
      <sheetName val="SINAPI_06-20172"/>
      <sheetName val="SINAPI_06-2017"/>
      <sheetName val="SINAPI_06-20171"/>
      <sheetName val="SINAPI_06-20173"/>
      <sheetName val="SINAPI_06-20176"/>
      <sheetName val="SINAPI_06-20174"/>
      <sheetName val="SINAPI_06-20175"/>
      <sheetName val="SINAPI_06-20179"/>
      <sheetName val="SINAPI_06-20177"/>
      <sheetName val="SINAPI_06-20178"/>
      <sheetName val="SINAPI_06-201710"/>
      <sheetName val="SINAPI_06-201712"/>
      <sheetName val="SINAPI_06-201711"/>
      <sheetName val="SINAPI_06-201714"/>
      <sheetName val="SINAPI_06-201715"/>
      <sheetName val="SINAPI_06-201716"/>
      <sheetName val="SINAPI_06-201717"/>
      <sheetName val="SINAPI_06-201718"/>
    </sheetNames>
    <sheetDataSet>
      <sheetData sheetId="0"/>
      <sheetData sheetId="1"/>
      <sheetData sheetId="2"/>
      <sheetData sheetId="3">
        <row r="22">
          <cell r="B22" t="str">
            <v>ÍNDICE</v>
          </cell>
        </row>
        <row r="25">
          <cell r="B25" t="str">
            <v>EMPRESAS</v>
          </cell>
        </row>
      </sheetData>
      <sheetData sheetId="4">
        <row r="1">
          <cell r="A1" t="str">
            <v>DADOS DOS RELATÓRIOS IMPORTADOS</v>
          </cell>
        </row>
        <row r="5">
          <cell r="A5" t="str">
            <v>TIPO</v>
          </cell>
        </row>
        <row r="6">
          <cell r="A6" t="str">
            <v>SINAPI-I</v>
          </cell>
        </row>
        <row r="7">
          <cell r="A7" t="str">
            <v>SINAPI-I</v>
          </cell>
        </row>
        <row r="8">
          <cell r="A8" t="str">
            <v>SINAPI</v>
          </cell>
        </row>
        <row r="9">
          <cell r="A9" t="str">
            <v>SINAPI</v>
          </cell>
        </row>
      </sheetData>
      <sheetData sheetId="5"/>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O"/>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O"/>
      <sheetName val="Planilha Geral"/>
      <sheetName val="ampliação"/>
      <sheetName val="INSUMOS"/>
      <sheetName val="FRE"/>
      <sheetName val="LinkExternoRecuperado1"/>
      <sheetName val="ORÇAMENTO "/>
      <sheetName val="ORÇAMENTO REVISADO"/>
      <sheetName val="ORÇAMENTO"/>
      <sheetName val="BDI "/>
      <sheetName val="ENCARGOS"/>
      <sheetName val="RESUMO"/>
      <sheetName val="COMPOSIÇÃO"/>
      <sheetName val="DEZEMBRO 2000"/>
      <sheetName val="laboratorio"/>
      <sheetName val="reforma"/>
      <sheetName val="Reforma - Preço Dez. 2000"/>
      <sheetName val="Rev01"/>
      <sheetName val="Rev02"/>
      <sheetName val="Rev03"/>
      <sheetName val="Rev04"/>
      <sheetName val="FRE (x42)"/>
      <sheetName val="QUANTITATIVOS"/>
      <sheetName val="BDI"/>
      <sheetName val="CRONOGRAMA"/>
      <sheetName val="OR021296"/>
      <sheetName val="OR021296.XLS"/>
      <sheetName val="\A\·Ccl\Concorrencia\10 sec sau"/>
      <sheetName val="\Poupex_8.6.15\G\A\·Ccl\Concorr"/>
      <sheetName val="\G\Poupex_8.6.15\G\A\·Ccl\Conco"/>
      <sheetName val="\F\G\Poupex_8.6.15\G\A\·Ccl\Con"/>
      <sheetName val="\C\F\G\Poupex_8.6.15\G\A\·Ccl\C"/>
      <sheetName val="\C\C\F\G\Poupex_8.6.15\G\A\·Ccl"/>
      <sheetName val="\C\C\C\F\G\Poupex_8.6.15\G\A\·C"/>
      <sheetName val="COMPOSIÇÃO POUPEX.."/>
      <sheetName val="Estrutura"/>
      <sheetName val="Geral"/>
      <sheetName val="CRONOGRAMA HANNA"/>
      <sheetName val="Planilha_Geral"/>
      <sheetName val="ORÇAMENTO_"/>
      <sheetName val="ORÇAMENTO_REVISADO"/>
      <sheetName val="BDI_"/>
      <sheetName val="DEZEMBRO_2000"/>
      <sheetName val="Reforma_-_Preço_Dez__2000"/>
      <sheetName val="FRE_(x42)"/>
      <sheetName val="OR021296_XLS"/>
      <sheetName val="\A\·Ccl\Concorrencia\10_sec_sau"/>
      <sheetName val="\Poupex_8_6_15\G\A\·Ccl\Concorr"/>
      <sheetName val="\G\Poupex_8_6_15\G\A\·Ccl\Conco"/>
      <sheetName val="\F\G\Poupex_8_6_15\G\A\·Ccl\Con"/>
      <sheetName val="\C\F\G\Poupex_8_6_15\G\A\·Ccl\C"/>
      <sheetName val="\C\C\F\G\Poupex_8_6_15\G\A\·Ccl"/>
      <sheetName val="\C\C\C\F\G\Poupex_8_6_15\G\A\·C"/>
      <sheetName val="COMPOSIÇÃO_POUPEX__"/>
      <sheetName val="CRONOGRAMA_HANNA"/>
    </sheetNames>
    <sheetDataSet>
      <sheetData sheetId="0"/>
      <sheetData sheetId="1"/>
      <sheetData sheetId="2"/>
      <sheetData sheetId="3" refreshError="1"/>
      <sheetData sheetId="4">
        <row r="248">
          <cell r="AN248" t="str">
            <v xml:space="preserve">RM (Região Metropolitana) de SP, RJ e DF </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refreshError="1"/>
      <sheetData sheetId="36" refreshError="1"/>
      <sheetData sheetId="37" refreshError="1"/>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O"/>
    </sheetNames>
    <sheetDataSet>
      <sheetData sheetId="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çamento Global"/>
      <sheetName val="Elétrica"/>
      <sheetName val="Hidrossanitário"/>
      <sheetName val="Genéricos"/>
      <sheetName val="SBLO_PcP-AmpTPS_fora_CLP"/>
      <sheetName val="Orçamento_Global"/>
      <sheetName val="Percentuais Gerais"/>
      <sheetName val="Orçamento_Global3"/>
      <sheetName val="Percentuais_Gerais2"/>
      <sheetName val="Orçamento_Global1"/>
      <sheetName val="Percentuais_Gerais"/>
      <sheetName val="Orçamento_Global2"/>
      <sheetName val="Percentuais_Gerais1"/>
      <sheetName val="Orçamento_Global4"/>
      <sheetName val="Percentuais_Gerais3"/>
      <sheetName val="Orçamento_Global7"/>
      <sheetName val="Percentuais_Gerais6"/>
      <sheetName val="Orçamento_Global5"/>
      <sheetName val="Percentuais_Gerais4"/>
      <sheetName val="Orçamento_Global6"/>
      <sheetName val="Percentuais_Gerais5"/>
      <sheetName val="Orçamento_Global10"/>
      <sheetName val="Percentuais_Gerais9"/>
      <sheetName val="Orçamento_Global8"/>
      <sheetName val="Percentuais_Gerais7"/>
      <sheetName val="Orçamento_Global9"/>
      <sheetName val="Percentuais_Gerais8"/>
      <sheetName val="Orçamento_Global14"/>
      <sheetName val="Percentuais_Gerais13"/>
      <sheetName val="Orçamento_Global11"/>
      <sheetName val="Percentuais_Gerais10"/>
      <sheetName val="Orçamento_Global13"/>
      <sheetName val="Percentuais_Gerais12"/>
      <sheetName val="Orçamento_Global12"/>
      <sheetName val="Percentuais_Gerais11"/>
      <sheetName val="Orçamento_Global15"/>
      <sheetName val="Percentuais_Gerais14"/>
      <sheetName val="Orçamento_Global16"/>
      <sheetName val="Percentuais_Gerais15"/>
      <sheetName val="Orçamento_Global17"/>
      <sheetName val="Percentuais_Gerais16"/>
      <sheetName val="Orçamento_Global18"/>
      <sheetName val="Percentuais_Gerais17"/>
      <sheetName val="Orçamento_Global19"/>
      <sheetName val="Percentuais_Gerais18"/>
    </sheetNames>
    <sheetDataSet>
      <sheetData sheetId="0" refreshError="1">
        <row r="38">
          <cell r="D38">
            <v>0.2</v>
          </cell>
        </row>
      </sheetData>
      <sheetData sheetId="1">
        <row r="38">
          <cell r="D38">
            <v>0.2</v>
          </cell>
        </row>
      </sheetData>
      <sheetData sheetId="2"/>
      <sheetData sheetId="3" refreshError="1"/>
      <sheetData sheetId="4" refreshError="1"/>
      <sheetData sheetId="5" refreshError="1"/>
      <sheetData sheetId="6" refreshError="1"/>
      <sheetData sheetId="7"/>
      <sheetData sheetId="8"/>
      <sheetData sheetId="9">
        <row r="38">
          <cell r="D38">
            <v>0.2</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s>
    <sheetDataSet>
      <sheetData sheetId="0" refreshError="1">
        <row r="13">
          <cell r="J13">
            <v>1350.16</v>
          </cell>
        </row>
        <row r="30">
          <cell r="J30">
            <v>1189.9100000000001</v>
          </cell>
        </row>
        <row r="39">
          <cell r="J39">
            <v>11246.3</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quipamentos"/>
      <sheetName val="Teor"/>
      <sheetName val="Anexos PGQ"/>
      <sheetName val="Anexos_PGQ13"/>
      <sheetName val="Anexos_PGQ2"/>
      <sheetName val="Anexos_PGQ"/>
      <sheetName val="Anexos_PGQ1"/>
      <sheetName val="Anexos_PGQ3"/>
      <sheetName val="Anexos_PGQ6"/>
      <sheetName val="Anexos_PGQ4"/>
      <sheetName val="Anexos_PGQ5"/>
      <sheetName val="Anexos_PGQ9"/>
      <sheetName val="Anexos_PGQ7"/>
      <sheetName val="Anexos_PGQ8"/>
      <sheetName val="Anexos_PGQ10"/>
      <sheetName val="Anexos_PGQ12"/>
      <sheetName val="Anexos_PGQ11"/>
      <sheetName val="Anexos_PGQ14"/>
      <sheetName val="Anexos_PGQ15"/>
      <sheetName val="Anexos_PGQ16"/>
      <sheetName val="Anexos_PGQ17"/>
      <sheetName val="Anexos_PGQ18"/>
    </sheetNames>
    <sheetDataSet>
      <sheetData sheetId="0" refreshError="1"/>
      <sheetData sheetId="1" refreshError="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09"/>
  <sheetViews>
    <sheetView tabSelected="1" view="pageBreakPreview" topLeftCell="A85" zoomScale="90" zoomScaleNormal="100" zoomScaleSheetLayoutView="90" workbookViewId="0">
      <selection activeCell="C3" sqref="C3"/>
    </sheetView>
  </sheetViews>
  <sheetFormatPr defaultRowHeight="15" x14ac:dyDescent="0.25"/>
  <cols>
    <col min="1" max="1" width="6.85546875" customWidth="1"/>
    <col min="2" max="2" width="22.140625" customWidth="1"/>
    <col min="3" max="3" width="88.85546875" customWidth="1"/>
    <col min="4" max="4" width="9.140625" style="1"/>
    <col min="5" max="5" width="9.28515625" style="2" bestFit="1" customWidth="1"/>
    <col min="6" max="6" width="15" style="14" bestFit="1" customWidth="1"/>
    <col min="7" max="7" width="15.28515625" bestFit="1" customWidth="1"/>
    <col min="8" max="8" width="24" bestFit="1" customWidth="1"/>
  </cols>
  <sheetData>
    <row r="1" spans="1:11" ht="15.75" customHeight="1" x14ac:dyDescent="0.25">
      <c r="A1" s="215"/>
      <c r="B1" s="221"/>
      <c r="C1" s="206" t="s">
        <v>1014</v>
      </c>
      <c r="D1" s="213" t="s">
        <v>0</v>
      </c>
      <c r="E1" s="213"/>
      <c r="F1" s="214"/>
      <c r="G1" s="127" t="s">
        <v>845</v>
      </c>
      <c r="H1" s="127" t="s">
        <v>846</v>
      </c>
      <c r="I1" s="11"/>
      <c r="J1" s="11"/>
      <c r="K1" s="11"/>
    </row>
    <row r="2" spans="1:11" ht="15.75" x14ac:dyDescent="0.25">
      <c r="A2" s="216"/>
      <c r="B2" s="219"/>
      <c r="C2" s="207" t="s">
        <v>1015</v>
      </c>
      <c r="D2" s="220" t="s">
        <v>1</v>
      </c>
      <c r="E2" s="52">
        <v>0.25</v>
      </c>
      <c r="F2" s="200"/>
      <c r="G2" s="137">
        <v>44470</v>
      </c>
      <c r="H2" s="137">
        <v>44440</v>
      </c>
      <c r="I2" s="11"/>
      <c r="J2" s="11"/>
      <c r="K2" s="11"/>
    </row>
    <row r="3" spans="1:11" ht="119.25" customHeight="1" x14ac:dyDescent="0.25">
      <c r="A3" s="217"/>
      <c r="B3" s="222"/>
      <c r="C3" s="208" t="s">
        <v>1013</v>
      </c>
      <c r="D3" s="220" t="s">
        <v>16</v>
      </c>
      <c r="E3" s="53" t="s">
        <v>2</v>
      </c>
      <c r="F3" s="120"/>
      <c r="G3" s="54"/>
      <c r="H3" s="54"/>
      <c r="I3" s="11"/>
      <c r="J3" s="11"/>
      <c r="K3" s="11"/>
    </row>
    <row r="4" spans="1:11" ht="15.75" x14ac:dyDescent="0.25">
      <c r="A4" s="212" t="s">
        <v>6</v>
      </c>
      <c r="B4" s="212"/>
      <c r="C4" s="212"/>
      <c r="D4" s="212"/>
      <c r="E4" s="212"/>
      <c r="F4" s="212"/>
      <c r="G4" s="54"/>
      <c r="H4" s="54"/>
      <c r="I4" s="11"/>
      <c r="J4" s="11"/>
      <c r="K4" s="11"/>
    </row>
    <row r="5" spans="1:11" ht="15.75" x14ac:dyDescent="0.25">
      <c r="A5" s="212" t="s">
        <v>3</v>
      </c>
      <c r="B5" s="212" t="s">
        <v>4</v>
      </c>
      <c r="C5" s="212" t="s">
        <v>5</v>
      </c>
      <c r="D5" s="212" t="s">
        <v>7</v>
      </c>
      <c r="E5" s="212" t="s">
        <v>8</v>
      </c>
      <c r="F5" s="212" t="s">
        <v>9</v>
      </c>
      <c r="G5" s="212"/>
      <c r="H5" s="212"/>
      <c r="I5" s="11"/>
      <c r="J5" s="11"/>
      <c r="K5" s="11"/>
    </row>
    <row r="6" spans="1:11" ht="15.75" x14ac:dyDescent="0.25">
      <c r="A6" s="212"/>
      <c r="B6" s="212"/>
      <c r="C6" s="212"/>
      <c r="D6" s="212"/>
      <c r="E6" s="212"/>
      <c r="F6" s="201" t="s">
        <v>10</v>
      </c>
      <c r="G6" s="55" t="s">
        <v>11</v>
      </c>
      <c r="H6" s="55" t="s">
        <v>12</v>
      </c>
      <c r="I6" s="11"/>
      <c r="J6" s="11"/>
      <c r="K6" s="11"/>
    </row>
    <row r="7" spans="1:11" ht="15.75" x14ac:dyDescent="0.25">
      <c r="A7" s="211" t="s">
        <v>6</v>
      </c>
      <c r="B7" s="211"/>
      <c r="C7" s="211"/>
      <c r="D7" s="211"/>
      <c r="E7" s="211"/>
      <c r="F7" s="211"/>
      <c r="G7" s="211"/>
      <c r="H7" s="211"/>
      <c r="I7" s="11"/>
      <c r="J7" s="11"/>
      <c r="K7" s="11"/>
    </row>
    <row r="8" spans="1:11" ht="15.75" x14ac:dyDescent="0.25">
      <c r="A8" s="57" t="s">
        <v>13</v>
      </c>
      <c r="B8" s="57"/>
      <c r="C8" s="57" t="s">
        <v>14</v>
      </c>
      <c r="D8" s="53"/>
      <c r="E8" s="58"/>
      <c r="F8" s="120"/>
      <c r="G8" s="54"/>
      <c r="H8" s="54"/>
      <c r="I8" s="11"/>
      <c r="J8" s="11"/>
      <c r="K8" s="11"/>
    </row>
    <row r="9" spans="1:11" ht="31.5" x14ac:dyDescent="0.25">
      <c r="A9" s="54" t="s">
        <v>15</v>
      </c>
      <c r="B9" s="53" t="s">
        <v>19</v>
      </c>
      <c r="C9" s="59" t="s">
        <v>18</v>
      </c>
      <c r="D9" s="53" t="s">
        <v>17</v>
      </c>
      <c r="E9" s="60">
        <f>(718.94+480+170+1258.94)*50%</f>
        <v>1313.94</v>
      </c>
      <c r="F9" s="66">
        <v>7.26</v>
      </c>
      <c r="G9" s="61">
        <f>F9*1.25</f>
        <v>9.0749999999999993</v>
      </c>
      <c r="H9" s="61">
        <f>G9*E9</f>
        <v>11924.005499999999</v>
      </c>
      <c r="I9" s="11"/>
      <c r="J9" s="11"/>
      <c r="K9" s="11"/>
    </row>
    <row r="10" spans="1:11" ht="15.75" x14ac:dyDescent="0.25">
      <c r="A10" s="54" t="s">
        <v>21</v>
      </c>
      <c r="B10" s="53" t="s">
        <v>22</v>
      </c>
      <c r="C10" s="62" t="s">
        <v>23</v>
      </c>
      <c r="D10" s="53" t="s">
        <v>17</v>
      </c>
      <c r="E10" s="60">
        <f>78+34.73+19.87</f>
        <v>132.6</v>
      </c>
      <c r="F10" s="66">
        <v>20.62</v>
      </c>
      <c r="G10" s="61">
        <f t="shared" ref="G10:G77" si="0">F10*1.25</f>
        <v>25.775000000000002</v>
      </c>
      <c r="H10" s="61">
        <f t="shared" ref="H10:H76" si="1">G10*E10</f>
        <v>3417.7650000000003</v>
      </c>
      <c r="I10" s="11"/>
      <c r="J10" s="11"/>
      <c r="K10" s="11"/>
    </row>
    <row r="11" spans="1:11" ht="15.75" x14ac:dyDescent="0.25">
      <c r="A11" s="54" t="s">
        <v>25</v>
      </c>
      <c r="B11" s="53" t="s">
        <v>27</v>
      </c>
      <c r="C11" s="63" t="s">
        <v>28</v>
      </c>
      <c r="D11" s="53" t="s">
        <v>29</v>
      </c>
      <c r="E11" s="60">
        <v>450</v>
      </c>
      <c r="F11" s="66">
        <v>8.4499999999999993</v>
      </c>
      <c r="G11" s="61">
        <f t="shared" si="0"/>
        <v>10.5625</v>
      </c>
      <c r="H11" s="61">
        <f t="shared" si="1"/>
        <v>4753.125</v>
      </c>
      <c r="I11" s="11"/>
      <c r="J11" s="11"/>
      <c r="K11" s="11"/>
    </row>
    <row r="12" spans="1:11" ht="15.75" x14ac:dyDescent="0.25">
      <c r="A12" s="54" t="s">
        <v>31</v>
      </c>
      <c r="B12" s="53" t="s">
        <v>33</v>
      </c>
      <c r="C12" s="63" t="s">
        <v>32</v>
      </c>
      <c r="D12" s="53" t="s">
        <v>17</v>
      </c>
      <c r="E12" s="60">
        <v>50</v>
      </c>
      <c r="F12" s="66">
        <v>14.22</v>
      </c>
      <c r="G12" s="61">
        <f t="shared" si="0"/>
        <v>17.775000000000002</v>
      </c>
      <c r="H12" s="61">
        <f t="shared" si="1"/>
        <v>888.75000000000011</v>
      </c>
      <c r="I12" s="11"/>
      <c r="J12" s="11"/>
      <c r="K12" s="11"/>
    </row>
    <row r="13" spans="1:11" ht="15.75" x14ac:dyDescent="0.25">
      <c r="A13" s="54" t="s">
        <v>34</v>
      </c>
      <c r="B13" s="53" t="s">
        <v>36</v>
      </c>
      <c r="C13" s="62" t="s">
        <v>35</v>
      </c>
      <c r="D13" s="53" t="s">
        <v>29</v>
      </c>
      <c r="E13" s="60">
        <v>50</v>
      </c>
      <c r="F13" s="66">
        <v>12.68</v>
      </c>
      <c r="G13" s="61">
        <f t="shared" si="0"/>
        <v>15.85</v>
      </c>
      <c r="H13" s="61">
        <f t="shared" si="1"/>
        <v>792.5</v>
      </c>
      <c r="I13" s="11"/>
      <c r="J13" s="11"/>
      <c r="K13" s="11"/>
    </row>
    <row r="14" spans="1:11" ht="15.75" x14ac:dyDescent="0.25">
      <c r="A14" s="54" t="s">
        <v>37</v>
      </c>
      <c r="B14" s="53" t="s">
        <v>38</v>
      </c>
      <c r="C14" s="62" t="s">
        <v>39</v>
      </c>
      <c r="D14" s="53" t="s">
        <v>7</v>
      </c>
      <c r="E14" s="60">
        <v>5</v>
      </c>
      <c r="F14" s="66">
        <v>89.19</v>
      </c>
      <c r="G14" s="61">
        <f t="shared" si="0"/>
        <v>111.4875</v>
      </c>
      <c r="H14" s="61">
        <f t="shared" si="1"/>
        <v>557.4375</v>
      </c>
      <c r="I14" s="11"/>
      <c r="J14" s="11"/>
      <c r="K14" s="11"/>
    </row>
    <row r="15" spans="1:11" ht="15.75" x14ac:dyDescent="0.25">
      <c r="A15" s="54" t="s">
        <v>40</v>
      </c>
      <c r="B15" s="53" t="s">
        <v>41</v>
      </c>
      <c r="C15" s="63" t="s">
        <v>42</v>
      </c>
      <c r="D15" s="53" t="s">
        <v>29</v>
      </c>
      <c r="E15" s="60">
        <v>30</v>
      </c>
      <c r="F15" s="66">
        <v>3.54</v>
      </c>
      <c r="G15" s="61">
        <f t="shared" si="0"/>
        <v>4.4249999999999998</v>
      </c>
      <c r="H15" s="61">
        <f t="shared" si="1"/>
        <v>132.75</v>
      </c>
      <c r="I15" s="11"/>
      <c r="J15" s="11"/>
      <c r="K15" s="11"/>
    </row>
    <row r="16" spans="1:11" s="14" customFormat="1" ht="31.5" x14ac:dyDescent="0.25">
      <c r="A16" s="120" t="s">
        <v>43</v>
      </c>
      <c r="B16" s="65" t="s">
        <v>45</v>
      </c>
      <c r="C16" s="121" t="s">
        <v>44</v>
      </c>
      <c r="D16" s="65" t="s">
        <v>46</v>
      </c>
      <c r="E16" s="80">
        <v>12</v>
      </c>
      <c r="F16" s="66">
        <v>473.71</v>
      </c>
      <c r="G16" s="66">
        <f t="shared" si="0"/>
        <v>592.13749999999993</v>
      </c>
      <c r="H16" s="66">
        <f t="shared" si="1"/>
        <v>7105.65</v>
      </c>
      <c r="I16" s="42"/>
      <c r="J16" s="42"/>
      <c r="K16" s="42"/>
    </row>
    <row r="17" spans="1:11" ht="15.75" x14ac:dyDescent="0.25">
      <c r="A17" s="54" t="s">
        <v>47</v>
      </c>
      <c r="B17" s="53" t="s">
        <v>48</v>
      </c>
      <c r="C17" s="62" t="s">
        <v>49</v>
      </c>
      <c r="D17" s="53" t="s">
        <v>46</v>
      </c>
      <c r="E17" s="60">
        <v>30</v>
      </c>
      <c r="F17" s="66">
        <v>206.29</v>
      </c>
      <c r="G17" s="61">
        <f t="shared" si="0"/>
        <v>257.86250000000001</v>
      </c>
      <c r="H17" s="61">
        <f t="shared" si="1"/>
        <v>7735.875</v>
      </c>
      <c r="I17" s="11"/>
      <c r="J17" s="11"/>
      <c r="K17" s="11"/>
    </row>
    <row r="18" spans="1:11" ht="15.75" x14ac:dyDescent="0.25">
      <c r="A18" s="54" t="s">
        <v>50</v>
      </c>
      <c r="B18" s="53" t="s">
        <v>51</v>
      </c>
      <c r="C18" s="62" t="s">
        <v>52</v>
      </c>
      <c r="D18" s="53" t="s">
        <v>17</v>
      </c>
      <c r="E18" s="60">
        <v>100</v>
      </c>
      <c r="F18" s="66">
        <v>12.64</v>
      </c>
      <c r="G18" s="61">
        <f t="shared" si="0"/>
        <v>15.8</v>
      </c>
      <c r="H18" s="61">
        <f t="shared" si="1"/>
        <v>1580</v>
      </c>
      <c r="I18" s="11"/>
      <c r="J18" s="11"/>
      <c r="K18" s="11"/>
    </row>
    <row r="19" spans="1:11" ht="15.75" x14ac:dyDescent="0.25">
      <c r="A19" s="54" t="s">
        <v>53</v>
      </c>
      <c r="B19" s="53" t="s">
        <v>54</v>
      </c>
      <c r="C19" s="63" t="s">
        <v>55</v>
      </c>
      <c r="D19" s="53" t="s">
        <v>17</v>
      </c>
      <c r="E19" s="60">
        <v>150</v>
      </c>
      <c r="F19" s="66">
        <v>6.33</v>
      </c>
      <c r="G19" s="61">
        <f t="shared" si="0"/>
        <v>7.9124999999999996</v>
      </c>
      <c r="H19" s="61">
        <f t="shared" si="1"/>
        <v>1186.875</v>
      </c>
      <c r="I19" s="11"/>
      <c r="J19" s="11"/>
      <c r="K19" s="11"/>
    </row>
    <row r="20" spans="1:11" ht="15.75" x14ac:dyDescent="0.25">
      <c r="A20" s="54" t="s">
        <v>56</v>
      </c>
      <c r="B20" s="53" t="s">
        <v>57</v>
      </c>
      <c r="C20" s="63" t="s">
        <v>59</v>
      </c>
      <c r="D20" s="53" t="s">
        <v>17</v>
      </c>
      <c r="E20" s="60">
        <f>E11</f>
        <v>450</v>
      </c>
      <c r="F20" s="66">
        <v>9.68</v>
      </c>
      <c r="G20" s="61">
        <f t="shared" si="0"/>
        <v>12.1</v>
      </c>
      <c r="H20" s="61">
        <f t="shared" si="1"/>
        <v>5445</v>
      </c>
      <c r="I20" s="11"/>
      <c r="J20" s="11"/>
      <c r="K20" s="11"/>
    </row>
    <row r="21" spans="1:11" s="14" customFormat="1" ht="15.75" x14ac:dyDescent="0.25">
      <c r="A21" s="120" t="s">
        <v>58</v>
      </c>
      <c r="B21" s="65" t="s">
        <v>60</v>
      </c>
      <c r="C21" s="126" t="s">
        <v>61</v>
      </c>
      <c r="D21" s="65" t="s">
        <v>46</v>
      </c>
      <c r="E21" s="80">
        <v>150</v>
      </c>
      <c r="F21" s="66">
        <v>23.8</v>
      </c>
      <c r="G21" s="66">
        <f t="shared" si="0"/>
        <v>29.75</v>
      </c>
      <c r="H21" s="66">
        <f t="shared" si="1"/>
        <v>4462.5</v>
      </c>
      <c r="I21" s="42"/>
      <c r="J21" s="42"/>
      <c r="K21" s="42"/>
    </row>
    <row r="22" spans="1:11" ht="15.75" x14ac:dyDescent="0.25">
      <c r="A22" s="54" t="s">
        <v>62</v>
      </c>
      <c r="B22" s="53" t="s">
        <v>63</v>
      </c>
      <c r="C22" s="62" t="s">
        <v>64</v>
      </c>
      <c r="D22" s="53" t="s">
        <v>46</v>
      </c>
      <c r="E22" s="60">
        <v>10</v>
      </c>
      <c r="F22" s="66">
        <v>30.86</v>
      </c>
      <c r="G22" s="61">
        <f t="shared" si="0"/>
        <v>38.575000000000003</v>
      </c>
      <c r="H22" s="61">
        <f t="shared" si="1"/>
        <v>385.75</v>
      </c>
      <c r="I22" s="11"/>
      <c r="J22" s="11"/>
      <c r="K22" s="11"/>
    </row>
    <row r="23" spans="1:11" ht="15.75" x14ac:dyDescent="0.25">
      <c r="A23" s="54" t="s">
        <v>65</v>
      </c>
      <c r="B23" s="53" t="s">
        <v>66</v>
      </c>
      <c r="C23" s="62" t="s">
        <v>67</v>
      </c>
      <c r="D23" s="53" t="s">
        <v>17</v>
      </c>
      <c r="E23" s="60">
        <v>150</v>
      </c>
      <c r="F23" s="66">
        <v>11.1</v>
      </c>
      <c r="G23" s="61">
        <f t="shared" si="0"/>
        <v>13.875</v>
      </c>
      <c r="H23" s="61">
        <f t="shared" si="1"/>
        <v>2081.25</v>
      </c>
      <c r="I23" s="11"/>
      <c r="J23" s="11"/>
      <c r="K23" s="11"/>
    </row>
    <row r="24" spans="1:11" ht="15.75" x14ac:dyDescent="0.25">
      <c r="A24" s="54" t="s">
        <v>68</v>
      </c>
      <c r="B24" s="53" t="s">
        <v>69</v>
      </c>
      <c r="C24" s="62" t="s">
        <v>70</v>
      </c>
      <c r="D24" s="53" t="s">
        <v>17</v>
      </c>
      <c r="E24" s="60">
        <v>50</v>
      </c>
      <c r="F24" s="66">
        <v>20.61</v>
      </c>
      <c r="G24" s="61">
        <f t="shared" si="0"/>
        <v>25.762499999999999</v>
      </c>
      <c r="H24" s="61">
        <f t="shared" si="1"/>
        <v>1288.125</v>
      </c>
      <c r="I24" s="11"/>
      <c r="J24" s="11"/>
      <c r="K24" s="11"/>
    </row>
    <row r="25" spans="1:11" ht="15.75" x14ac:dyDescent="0.25">
      <c r="A25" s="54" t="s">
        <v>71</v>
      </c>
      <c r="B25" s="53" t="s">
        <v>73</v>
      </c>
      <c r="C25" s="62" t="s">
        <v>72</v>
      </c>
      <c r="D25" s="53" t="s">
        <v>17</v>
      </c>
      <c r="E25" s="60">
        <v>30</v>
      </c>
      <c r="F25" s="66">
        <v>20.61</v>
      </c>
      <c r="G25" s="61">
        <f t="shared" si="0"/>
        <v>25.762499999999999</v>
      </c>
      <c r="H25" s="61">
        <f t="shared" si="1"/>
        <v>772.875</v>
      </c>
      <c r="I25" s="11"/>
      <c r="J25" s="11"/>
      <c r="K25" s="11"/>
    </row>
    <row r="26" spans="1:11" ht="15.75" x14ac:dyDescent="0.25">
      <c r="A26" s="54" t="s">
        <v>74</v>
      </c>
      <c r="B26" s="53" t="s">
        <v>75</v>
      </c>
      <c r="C26" s="63" t="s">
        <v>76</v>
      </c>
      <c r="D26" s="53" t="s">
        <v>17</v>
      </c>
      <c r="E26" s="60">
        <v>500</v>
      </c>
      <c r="F26" s="66">
        <v>4.24</v>
      </c>
      <c r="G26" s="61">
        <f t="shared" si="0"/>
        <v>5.3000000000000007</v>
      </c>
      <c r="H26" s="61">
        <f t="shared" si="1"/>
        <v>2650.0000000000005</v>
      </c>
      <c r="I26" s="11"/>
      <c r="J26" s="11"/>
      <c r="K26" s="11"/>
    </row>
    <row r="27" spans="1:11" ht="15.75" x14ac:dyDescent="0.25">
      <c r="A27" s="54" t="s">
        <v>77</v>
      </c>
      <c r="B27" s="53" t="s">
        <v>78</v>
      </c>
      <c r="C27" s="62" t="s">
        <v>79</v>
      </c>
      <c r="D27" s="53" t="s">
        <v>17</v>
      </c>
      <c r="E27" s="60">
        <v>150</v>
      </c>
      <c r="F27" s="66">
        <v>15.84</v>
      </c>
      <c r="G27" s="61">
        <f t="shared" si="0"/>
        <v>19.8</v>
      </c>
      <c r="H27" s="61">
        <f t="shared" si="1"/>
        <v>2970</v>
      </c>
      <c r="I27" s="11"/>
      <c r="J27" s="11"/>
      <c r="K27" s="11"/>
    </row>
    <row r="28" spans="1:11" ht="31.5" x14ac:dyDescent="0.25">
      <c r="A28" s="54" t="s">
        <v>80</v>
      </c>
      <c r="B28" s="53" t="s">
        <v>81</v>
      </c>
      <c r="C28" s="64" t="s">
        <v>82</v>
      </c>
      <c r="D28" s="53" t="s">
        <v>17</v>
      </c>
      <c r="E28" s="60">
        <v>120</v>
      </c>
      <c r="F28" s="66">
        <v>8.4499999999999993</v>
      </c>
      <c r="G28" s="61">
        <f t="shared" si="0"/>
        <v>10.5625</v>
      </c>
      <c r="H28" s="61">
        <f t="shared" si="1"/>
        <v>1267.5</v>
      </c>
      <c r="I28" s="11"/>
      <c r="J28" s="11"/>
      <c r="K28" s="11"/>
    </row>
    <row r="29" spans="1:11" ht="15.75" x14ac:dyDescent="0.25">
      <c r="A29" s="54" t="s">
        <v>83</v>
      </c>
      <c r="B29" s="53" t="s">
        <v>84</v>
      </c>
      <c r="C29" s="62" t="s">
        <v>85</v>
      </c>
      <c r="D29" s="53" t="s">
        <v>17</v>
      </c>
      <c r="E29" s="60">
        <v>250</v>
      </c>
      <c r="F29" s="66">
        <v>7.05</v>
      </c>
      <c r="G29" s="61">
        <f t="shared" si="0"/>
        <v>8.8125</v>
      </c>
      <c r="H29" s="61">
        <f t="shared" si="1"/>
        <v>2203.125</v>
      </c>
      <c r="I29" s="11"/>
      <c r="J29" s="11"/>
      <c r="K29" s="11"/>
    </row>
    <row r="30" spans="1:11" ht="15.75" x14ac:dyDescent="0.25">
      <c r="A30" s="54" t="s">
        <v>86</v>
      </c>
      <c r="B30" s="53" t="s">
        <v>87</v>
      </c>
      <c r="C30" s="62" t="s">
        <v>88</v>
      </c>
      <c r="D30" s="53" t="s">
        <v>17</v>
      </c>
      <c r="E30" s="60">
        <v>50</v>
      </c>
      <c r="F30" s="66">
        <v>4.24</v>
      </c>
      <c r="G30" s="61">
        <f t="shared" si="0"/>
        <v>5.3000000000000007</v>
      </c>
      <c r="H30" s="61">
        <f t="shared" si="1"/>
        <v>265.00000000000006</v>
      </c>
      <c r="I30" s="11"/>
      <c r="J30" s="11"/>
      <c r="K30" s="11"/>
    </row>
    <row r="31" spans="1:11" ht="15.75" x14ac:dyDescent="0.25">
      <c r="A31" s="54" t="s">
        <v>89</v>
      </c>
      <c r="B31" s="65" t="s">
        <v>90</v>
      </c>
      <c r="C31" s="62" t="s">
        <v>91</v>
      </c>
      <c r="D31" s="53" t="s">
        <v>92</v>
      </c>
      <c r="E31" s="60">
        <v>50</v>
      </c>
      <c r="F31" s="66">
        <v>9.4499999999999993</v>
      </c>
      <c r="G31" s="61">
        <f t="shared" si="0"/>
        <v>11.8125</v>
      </c>
      <c r="H31" s="61">
        <f t="shared" si="1"/>
        <v>590.625</v>
      </c>
      <c r="I31" s="11"/>
      <c r="J31" s="11"/>
      <c r="K31" s="11"/>
    </row>
    <row r="32" spans="1:11" ht="15.75" x14ac:dyDescent="0.25">
      <c r="A32" s="54" t="s">
        <v>93</v>
      </c>
      <c r="B32" s="65" t="s">
        <v>94</v>
      </c>
      <c r="C32" s="62" t="s">
        <v>95</v>
      </c>
      <c r="D32" s="53" t="s">
        <v>17</v>
      </c>
      <c r="E32" s="60">
        <v>500</v>
      </c>
      <c r="F32" s="66">
        <v>8.6199999999999992</v>
      </c>
      <c r="G32" s="66">
        <f t="shared" si="0"/>
        <v>10.774999999999999</v>
      </c>
      <c r="H32" s="66">
        <f t="shared" si="1"/>
        <v>5387.4999999999991</v>
      </c>
      <c r="I32" s="11"/>
      <c r="J32" s="11"/>
      <c r="K32" s="11"/>
    </row>
    <row r="33" spans="1:11" ht="15.75" x14ac:dyDescent="0.25">
      <c r="A33" s="54" t="s">
        <v>96</v>
      </c>
      <c r="B33" s="65" t="s">
        <v>97</v>
      </c>
      <c r="C33" s="62" t="s">
        <v>98</v>
      </c>
      <c r="D33" s="53" t="s">
        <v>46</v>
      </c>
      <c r="E33" s="60">
        <v>250</v>
      </c>
      <c r="F33" s="66">
        <v>14.11</v>
      </c>
      <c r="G33" s="66">
        <f t="shared" si="0"/>
        <v>17.637499999999999</v>
      </c>
      <c r="H33" s="66">
        <f t="shared" si="1"/>
        <v>4409.375</v>
      </c>
      <c r="I33" s="11"/>
      <c r="J33" s="11"/>
      <c r="K33" s="11"/>
    </row>
    <row r="34" spans="1:11" ht="31.5" x14ac:dyDescent="0.25">
      <c r="A34" s="54" t="s">
        <v>99</v>
      </c>
      <c r="B34" s="53" t="s">
        <v>100</v>
      </c>
      <c r="C34" s="64" t="s">
        <v>101</v>
      </c>
      <c r="D34" s="53" t="s">
        <v>102</v>
      </c>
      <c r="E34" s="60">
        <v>250</v>
      </c>
      <c r="F34" s="66">
        <v>10.38</v>
      </c>
      <c r="G34" s="66">
        <f t="shared" si="0"/>
        <v>12.975000000000001</v>
      </c>
      <c r="H34" s="66">
        <f t="shared" si="1"/>
        <v>3243.7500000000005</v>
      </c>
      <c r="I34" s="11"/>
      <c r="J34" s="11"/>
      <c r="K34" s="11"/>
    </row>
    <row r="35" spans="1:11" ht="31.5" x14ac:dyDescent="0.25">
      <c r="A35" s="54" t="s">
        <v>629</v>
      </c>
      <c r="B35" s="53" t="s">
        <v>628</v>
      </c>
      <c r="C35" s="64" t="s">
        <v>701</v>
      </c>
      <c r="D35" s="53" t="s">
        <v>17</v>
      </c>
      <c r="E35" s="60">
        <v>200</v>
      </c>
      <c r="F35" s="66">
        <v>1.18</v>
      </c>
      <c r="G35" s="66">
        <f t="shared" si="0"/>
        <v>1.4749999999999999</v>
      </c>
      <c r="H35" s="66">
        <f t="shared" si="1"/>
        <v>295</v>
      </c>
      <c r="I35" s="11"/>
      <c r="J35" s="11"/>
      <c r="K35" s="11"/>
    </row>
    <row r="36" spans="1:11" ht="31.5" x14ac:dyDescent="0.25">
      <c r="A36" s="54" t="s">
        <v>822</v>
      </c>
      <c r="B36" s="53" t="s">
        <v>631</v>
      </c>
      <c r="C36" s="64" t="s">
        <v>630</v>
      </c>
      <c r="D36" s="53" t="s">
        <v>17</v>
      </c>
      <c r="E36" s="60">
        <v>1100</v>
      </c>
      <c r="F36" s="66">
        <v>3.41</v>
      </c>
      <c r="G36" s="66">
        <f t="shared" si="0"/>
        <v>4.2625000000000002</v>
      </c>
      <c r="H36" s="66">
        <f t="shared" si="1"/>
        <v>4688.75</v>
      </c>
      <c r="I36" s="11"/>
      <c r="J36" s="11"/>
      <c r="K36" s="11"/>
    </row>
    <row r="37" spans="1:11" ht="15.75" x14ac:dyDescent="0.25">
      <c r="A37" s="54" t="s">
        <v>823</v>
      </c>
      <c r="B37" s="53" t="s">
        <v>632</v>
      </c>
      <c r="C37" s="64" t="s">
        <v>633</v>
      </c>
      <c r="D37" s="53" t="s">
        <v>17</v>
      </c>
      <c r="E37" s="60">
        <v>200</v>
      </c>
      <c r="F37" s="66">
        <v>2.82</v>
      </c>
      <c r="G37" s="66">
        <f t="shared" si="0"/>
        <v>3.5249999999999999</v>
      </c>
      <c r="H37" s="66">
        <f t="shared" si="1"/>
        <v>705</v>
      </c>
      <c r="I37" s="11"/>
      <c r="J37" s="11"/>
      <c r="K37" s="11"/>
    </row>
    <row r="38" spans="1:11" ht="15.75" x14ac:dyDescent="0.25">
      <c r="A38" s="54" t="s">
        <v>824</v>
      </c>
      <c r="B38" s="53" t="s">
        <v>634</v>
      </c>
      <c r="C38" s="64" t="s">
        <v>635</v>
      </c>
      <c r="D38" s="53" t="s">
        <v>17</v>
      </c>
      <c r="E38" s="60">
        <v>360</v>
      </c>
      <c r="F38" s="66">
        <v>7.38</v>
      </c>
      <c r="G38" s="66">
        <f t="shared" si="0"/>
        <v>9.2249999999999996</v>
      </c>
      <c r="H38" s="66">
        <f t="shared" si="1"/>
        <v>3321</v>
      </c>
      <c r="I38" s="11"/>
      <c r="J38" s="11"/>
      <c r="K38" s="11"/>
    </row>
    <row r="39" spans="1:11" ht="31.5" x14ac:dyDescent="0.25">
      <c r="A39" s="54" t="s">
        <v>825</v>
      </c>
      <c r="B39" s="65" t="s">
        <v>636</v>
      </c>
      <c r="C39" s="79" t="s">
        <v>637</v>
      </c>
      <c r="D39" s="65" t="s">
        <v>17</v>
      </c>
      <c r="E39" s="80">
        <v>435</v>
      </c>
      <c r="F39" s="66">
        <f>'COMPOSIÇÕES UNITÁRIAS'!F22</f>
        <v>4.8900000000000006</v>
      </c>
      <c r="G39" s="66">
        <f t="shared" si="0"/>
        <v>6.1125000000000007</v>
      </c>
      <c r="H39" s="66">
        <f t="shared" si="1"/>
        <v>2658.9375000000005</v>
      </c>
      <c r="I39" s="11"/>
      <c r="J39" s="11"/>
      <c r="K39" s="11"/>
    </row>
    <row r="40" spans="1:11" ht="15.75" x14ac:dyDescent="0.25">
      <c r="A40" s="54" t="s">
        <v>826</v>
      </c>
      <c r="B40" s="53" t="s">
        <v>638</v>
      </c>
      <c r="C40" s="64" t="s">
        <v>639</v>
      </c>
      <c r="D40" s="53" t="s">
        <v>17</v>
      </c>
      <c r="E40" s="60">
        <v>500</v>
      </c>
      <c r="F40" s="66">
        <v>2.82</v>
      </c>
      <c r="G40" s="66">
        <f t="shared" si="0"/>
        <v>3.5249999999999999</v>
      </c>
      <c r="H40" s="66">
        <f t="shared" si="1"/>
        <v>1762.5</v>
      </c>
      <c r="I40" s="11"/>
      <c r="J40" s="11"/>
      <c r="K40" s="11"/>
    </row>
    <row r="41" spans="1:11" ht="15.75" x14ac:dyDescent="0.25">
      <c r="A41" s="54"/>
      <c r="B41" s="53"/>
      <c r="C41" s="54"/>
      <c r="D41" s="53"/>
      <c r="E41" s="60"/>
      <c r="F41" s="120"/>
      <c r="G41" s="67" t="s">
        <v>209</v>
      </c>
      <c r="H41" s="66">
        <f>SUM(H9:H40)</f>
        <v>90928.295499999993</v>
      </c>
      <c r="I41" s="11"/>
      <c r="J41" s="11"/>
      <c r="K41" s="11"/>
    </row>
    <row r="42" spans="1:11" s="14" customFormat="1" ht="15.75" x14ac:dyDescent="0.25">
      <c r="A42" s="128" t="s">
        <v>103</v>
      </c>
      <c r="B42" s="65"/>
      <c r="C42" s="129" t="s">
        <v>104</v>
      </c>
      <c r="D42" s="65"/>
      <c r="E42" s="80"/>
      <c r="F42" s="120"/>
      <c r="G42" s="66"/>
      <c r="H42" s="66"/>
      <c r="I42" s="42"/>
      <c r="J42" s="42"/>
      <c r="K42" s="42"/>
    </row>
    <row r="43" spans="1:11" ht="15.75" x14ac:dyDescent="0.25">
      <c r="A43" s="54" t="s">
        <v>105</v>
      </c>
      <c r="B43" s="53" t="s">
        <v>106</v>
      </c>
      <c r="C43" s="62" t="s">
        <v>107</v>
      </c>
      <c r="D43" s="53" t="s">
        <v>108</v>
      </c>
      <c r="E43" s="60">
        <v>200</v>
      </c>
      <c r="F43" s="66">
        <v>3.54</v>
      </c>
      <c r="G43" s="66">
        <f t="shared" si="0"/>
        <v>4.4249999999999998</v>
      </c>
      <c r="H43" s="66">
        <f t="shared" si="1"/>
        <v>885</v>
      </c>
      <c r="I43" s="11"/>
      <c r="J43" s="11"/>
      <c r="K43" s="11"/>
    </row>
    <row r="44" spans="1:11" s="14" customFormat="1" ht="15.75" x14ac:dyDescent="0.25">
      <c r="A44" s="120" t="s">
        <v>109</v>
      </c>
      <c r="B44" s="65" t="s">
        <v>111</v>
      </c>
      <c r="C44" s="130" t="s">
        <v>110</v>
      </c>
      <c r="D44" s="65" t="s">
        <v>46</v>
      </c>
      <c r="E44" s="80">
        <v>20</v>
      </c>
      <c r="F44" s="66">
        <v>170.17</v>
      </c>
      <c r="G44" s="66">
        <f t="shared" si="0"/>
        <v>212.71249999999998</v>
      </c>
      <c r="H44" s="66">
        <f t="shared" si="1"/>
        <v>4254.25</v>
      </c>
      <c r="I44" s="42"/>
      <c r="J44" s="42"/>
      <c r="K44" s="42"/>
    </row>
    <row r="45" spans="1:11" ht="15.75" x14ac:dyDescent="0.25">
      <c r="A45" s="54" t="s">
        <v>112</v>
      </c>
      <c r="B45" s="53" t="s">
        <v>113</v>
      </c>
      <c r="C45" s="63" t="s">
        <v>114</v>
      </c>
      <c r="D45" s="53" t="s">
        <v>29</v>
      </c>
      <c r="E45" s="60">
        <v>50</v>
      </c>
      <c r="F45" s="66">
        <v>43.51</v>
      </c>
      <c r="G45" s="66">
        <f t="shared" si="0"/>
        <v>54.387499999999996</v>
      </c>
      <c r="H45" s="66">
        <f t="shared" si="1"/>
        <v>2719.375</v>
      </c>
      <c r="I45" s="11"/>
      <c r="J45" s="11"/>
      <c r="K45" s="11"/>
    </row>
    <row r="46" spans="1:11" ht="31.5" x14ac:dyDescent="0.25">
      <c r="A46" s="54" t="s">
        <v>115</v>
      </c>
      <c r="B46" s="53" t="s">
        <v>116</v>
      </c>
      <c r="C46" s="64" t="s">
        <v>117</v>
      </c>
      <c r="D46" s="53" t="s">
        <v>17</v>
      </c>
      <c r="E46" s="60">
        <v>100</v>
      </c>
      <c r="F46" s="66">
        <v>114.64</v>
      </c>
      <c r="G46" s="66">
        <f t="shared" si="0"/>
        <v>143.30000000000001</v>
      </c>
      <c r="H46" s="66">
        <f t="shared" si="1"/>
        <v>14330.000000000002</v>
      </c>
      <c r="I46" s="11"/>
      <c r="J46" s="11"/>
      <c r="K46" s="11"/>
    </row>
    <row r="47" spans="1:11" ht="15.75" x14ac:dyDescent="0.25">
      <c r="A47" s="54" t="s">
        <v>118</v>
      </c>
      <c r="B47" s="53" t="s">
        <v>119</v>
      </c>
      <c r="C47" s="63" t="s">
        <v>120</v>
      </c>
      <c r="D47" s="53" t="s">
        <v>46</v>
      </c>
      <c r="E47" s="60">
        <v>20</v>
      </c>
      <c r="F47" s="115">
        <v>42.37</v>
      </c>
      <c r="G47" s="66">
        <f t="shared" si="0"/>
        <v>52.962499999999999</v>
      </c>
      <c r="H47" s="66">
        <f t="shared" si="1"/>
        <v>1059.25</v>
      </c>
      <c r="I47" s="11"/>
      <c r="J47" s="11"/>
      <c r="K47" s="11"/>
    </row>
    <row r="48" spans="1:11" ht="15.75" x14ac:dyDescent="0.25">
      <c r="A48" s="54" t="s">
        <v>121</v>
      </c>
      <c r="B48" s="53" t="s">
        <v>123</v>
      </c>
      <c r="C48" s="62" t="s">
        <v>122</v>
      </c>
      <c r="D48" s="53" t="s">
        <v>46</v>
      </c>
      <c r="E48" s="58">
        <v>10</v>
      </c>
      <c r="F48" s="115">
        <v>572.23</v>
      </c>
      <c r="G48" s="66">
        <f t="shared" si="0"/>
        <v>715.28750000000002</v>
      </c>
      <c r="H48" s="66">
        <f t="shared" si="1"/>
        <v>7152.875</v>
      </c>
      <c r="I48" s="11"/>
      <c r="J48" s="11"/>
      <c r="K48" s="11"/>
    </row>
    <row r="49" spans="1:11" ht="15.75" x14ac:dyDescent="0.25">
      <c r="A49" s="54"/>
      <c r="B49" s="53"/>
      <c r="C49" s="54"/>
      <c r="D49" s="53"/>
      <c r="E49" s="58"/>
      <c r="F49" s="115"/>
      <c r="G49" s="67" t="s">
        <v>209</v>
      </c>
      <c r="H49" s="66">
        <f>SUM(H43:H48)</f>
        <v>30400.75</v>
      </c>
      <c r="I49" s="11"/>
      <c r="J49" s="11"/>
      <c r="K49" s="11"/>
    </row>
    <row r="50" spans="1:11" ht="15.75" x14ac:dyDescent="0.25">
      <c r="A50" s="57" t="s">
        <v>124</v>
      </c>
      <c r="B50" s="53"/>
      <c r="C50" s="57" t="s">
        <v>125</v>
      </c>
      <c r="D50" s="53"/>
      <c r="E50" s="58"/>
      <c r="F50" s="115"/>
      <c r="G50" s="66"/>
      <c r="H50" s="66"/>
      <c r="I50" s="11"/>
      <c r="J50" s="11"/>
      <c r="K50" s="11"/>
    </row>
    <row r="51" spans="1:11" ht="31.5" x14ac:dyDescent="0.25">
      <c r="A51" s="54" t="s">
        <v>126</v>
      </c>
      <c r="B51" s="53" t="s">
        <v>130</v>
      </c>
      <c r="C51" s="64" t="s">
        <v>129</v>
      </c>
      <c r="D51" s="53" t="s">
        <v>17</v>
      </c>
      <c r="E51" s="58">
        <v>250</v>
      </c>
      <c r="F51" s="115">
        <v>40.4</v>
      </c>
      <c r="G51" s="66">
        <f t="shared" si="0"/>
        <v>50.5</v>
      </c>
      <c r="H51" s="66">
        <f t="shared" si="1"/>
        <v>12625</v>
      </c>
      <c r="I51" s="11"/>
      <c r="J51" s="11"/>
      <c r="K51" s="11"/>
    </row>
    <row r="52" spans="1:11" ht="31.5" x14ac:dyDescent="0.25">
      <c r="A52" s="54" t="s">
        <v>131</v>
      </c>
      <c r="B52" s="53" t="s">
        <v>132</v>
      </c>
      <c r="C52" s="64" t="s">
        <v>117</v>
      </c>
      <c r="D52" s="53" t="s">
        <v>17</v>
      </c>
      <c r="E52" s="58">
        <v>75</v>
      </c>
      <c r="F52" s="115">
        <v>114.64</v>
      </c>
      <c r="G52" s="66">
        <f t="shared" si="0"/>
        <v>143.30000000000001</v>
      </c>
      <c r="H52" s="66">
        <f t="shared" si="1"/>
        <v>10747.5</v>
      </c>
      <c r="I52" s="11"/>
      <c r="J52" s="11"/>
      <c r="K52" s="11"/>
    </row>
    <row r="53" spans="1:11" ht="31.5" x14ac:dyDescent="0.25">
      <c r="A53" s="54" t="s">
        <v>133</v>
      </c>
      <c r="B53" s="53" t="s">
        <v>134</v>
      </c>
      <c r="C53" s="64" t="s">
        <v>135</v>
      </c>
      <c r="D53" s="53" t="s">
        <v>46</v>
      </c>
      <c r="E53" s="58">
        <v>15</v>
      </c>
      <c r="F53" s="115">
        <v>2508.69</v>
      </c>
      <c r="G53" s="66">
        <f t="shared" si="0"/>
        <v>3135.8625000000002</v>
      </c>
      <c r="H53" s="66">
        <f t="shared" si="1"/>
        <v>47037.9375</v>
      </c>
      <c r="I53" s="11"/>
      <c r="J53" s="11"/>
      <c r="K53" s="11"/>
    </row>
    <row r="54" spans="1:11" ht="31.5" x14ac:dyDescent="0.25">
      <c r="A54" s="54" t="s">
        <v>136</v>
      </c>
      <c r="B54" s="53" t="s">
        <v>137</v>
      </c>
      <c r="C54" s="64" t="s">
        <v>138</v>
      </c>
      <c r="D54" s="53" t="s">
        <v>46</v>
      </c>
      <c r="E54" s="58">
        <v>15</v>
      </c>
      <c r="F54" s="115">
        <v>2467.5500000000002</v>
      </c>
      <c r="G54" s="66">
        <f t="shared" si="0"/>
        <v>3084.4375</v>
      </c>
      <c r="H54" s="66">
        <f t="shared" si="1"/>
        <v>46266.5625</v>
      </c>
      <c r="I54" s="11"/>
      <c r="J54" s="11"/>
      <c r="K54" s="11"/>
    </row>
    <row r="55" spans="1:11" ht="15.75" x14ac:dyDescent="0.25">
      <c r="A55" s="54"/>
      <c r="B55" s="53"/>
      <c r="C55" s="54"/>
      <c r="D55" s="53"/>
      <c r="E55" s="58"/>
      <c r="F55" s="115"/>
      <c r="G55" s="67" t="s">
        <v>209</v>
      </c>
      <c r="H55" s="66">
        <f>SUM(H51:H54)</f>
        <v>116677</v>
      </c>
      <c r="I55" s="11"/>
      <c r="J55" s="11"/>
      <c r="K55" s="11"/>
    </row>
    <row r="56" spans="1:11" ht="15.75" x14ac:dyDescent="0.25">
      <c r="A56" s="57" t="s">
        <v>139</v>
      </c>
      <c r="B56" s="51"/>
      <c r="C56" s="57" t="s">
        <v>140</v>
      </c>
      <c r="D56" s="53"/>
      <c r="E56" s="58"/>
      <c r="F56" s="115"/>
      <c r="G56" s="66"/>
      <c r="H56" s="66"/>
      <c r="I56" s="11"/>
      <c r="J56" s="11"/>
      <c r="K56" s="11"/>
    </row>
    <row r="57" spans="1:11" ht="15.75" x14ac:dyDescent="0.25">
      <c r="A57" s="54" t="s">
        <v>141</v>
      </c>
      <c r="B57" s="53" t="s">
        <v>128</v>
      </c>
      <c r="C57" s="54" t="s">
        <v>127</v>
      </c>
      <c r="D57" s="53" t="s">
        <v>92</v>
      </c>
      <c r="E57" s="58">
        <v>10</v>
      </c>
      <c r="F57" s="115">
        <v>376.19</v>
      </c>
      <c r="G57" s="66">
        <f t="shared" ref="G57" si="2">F57*1.25</f>
        <v>470.23750000000001</v>
      </c>
      <c r="H57" s="66">
        <f t="shared" si="1"/>
        <v>4702.375</v>
      </c>
      <c r="I57" s="11"/>
      <c r="J57" s="11"/>
      <c r="K57" s="11"/>
    </row>
    <row r="58" spans="1:11" ht="15.75" x14ac:dyDescent="0.25">
      <c r="A58" s="54" t="s">
        <v>142</v>
      </c>
      <c r="B58" s="53" t="s">
        <v>143</v>
      </c>
      <c r="C58" s="62" t="s">
        <v>144</v>
      </c>
      <c r="D58" s="53" t="s">
        <v>92</v>
      </c>
      <c r="E58" s="58">
        <v>10</v>
      </c>
      <c r="F58" s="115">
        <v>168.58</v>
      </c>
      <c r="G58" s="66">
        <f t="shared" si="0"/>
        <v>210.72500000000002</v>
      </c>
      <c r="H58" s="66">
        <f t="shared" si="1"/>
        <v>2107.25</v>
      </c>
      <c r="I58" s="11"/>
      <c r="J58" s="11"/>
      <c r="K58" s="11"/>
    </row>
    <row r="59" spans="1:11" ht="31.5" x14ac:dyDescent="0.25">
      <c r="A59" s="54" t="s">
        <v>145</v>
      </c>
      <c r="B59" s="53" t="s">
        <v>150</v>
      </c>
      <c r="C59" s="63" t="s">
        <v>149</v>
      </c>
      <c r="D59" s="53" t="s">
        <v>151</v>
      </c>
      <c r="E59" s="58">
        <v>5</v>
      </c>
      <c r="F59" s="115">
        <v>198.76</v>
      </c>
      <c r="G59" s="66">
        <f t="shared" ref="G59" si="3">F59*1.25</f>
        <v>248.45</v>
      </c>
      <c r="H59" s="66">
        <f t="shared" si="1"/>
        <v>1242.25</v>
      </c>
      <c r="I59" s="11"/>
      <c r="J59" s="11"/>
      <c r="K59" s="11"/>
    </row>
    <row r="60" spans="1:11" ht="15.75" x14ac:dyDescent="0.25">
      <c r="A60" s="54" t="s">
        <v>148</v>
      </c>
      <c r="B60" s="53" t="s">
        <v>147</v>
      </c>
      <c r="C60" s="68" t="s">
        <v>146</v>
      </c>
      <c r="D60" s="53" t="s">
        <v>92</v>
      </c>
      <c r="E60" s="58">
        <v>5</v>
      </c>
      <c r="F60" s="115">
        <v>90.37</v>
      </c>
      <c r="G60" s="66">
        <f t="shared" si="0"/>
        <v>112.96250000000001</v>
      </c>
      <c r="H60" s="66">
        <f t="shared" si="1"/>
        <v>564.8125</v>
      </c>
      <c r="I60" s="11"/>
      <c r="J60" s="11"/>
      <c r="K60" s="11"/>
    </row>
    <row r="61" spans="1:11" ht="31.5" x14ac:dyDescent="0.25">
      <c r="A61" s="54" t="s">
        <v>152</v>
      </c>
      <c r="B61" s="53" t="s">
        <v>154</v>
      </c>
      <c r="C61" s="63" t="s">
        <v>153</v>
      </c>
      <c r="D61" s="53" t="s">
        <v>92</v>
      </c>
      <c r="E61" s="58">
        <v>5</v>
      </c>
      <c r="F61" s="115">
        <v>91.49</v>
      </c>
      <c r="G61" s="66">
        <f t="shared" si="0"/>
        <v>114.3625</v>
      </c>
      <c r="H61" s="66">
        <f t="shared" si="1"/>
        <v>571.8125</v>
      </c>
      <c r="I61" s="11"/>
      <c r="J61" s="11"/>
      <c r="K61" s="11"/>
    </row>
    <row r="62" spans="1:11" ht="47.25" x14ac:dyDescent="0.25">
      <c r="A62" s="54" t="s">
        <v>155</v>
      </c>
      <c r="B62" s="53" t="s">
        <v>157</v>
      </c>
      <c r="C62" s="63" t="s">
        <v>156</v>
      </c>
      <c r="D62" s="53" t="s">
        <v>17</v>
      </c>
      <c r="E62" s="58">
        <v>15</v>
      </c>
      <c r="F62" s="115">
        <v>352.7</v>
      </c>
      <c r="G62" s="66">
        <f t="shared" si="0"/>
        <v>440.875</v>
      </c>
      <c r="H62" s="66">
        <f t="shared" si="1"/>
        <v>6613.125</v>
      </c>
      <c r="I62" s="11"/>
      <c r="J62" s="11"/>
      <c r="K62" s="11"/>
    </row>
    <row r="63" spans="1:11" ht="15.75" x14ac:dyDescent="0.25">
      <c r="A63" s="54" t="s">
        <v>158</v>
      </c>
      <c r="B63" s="53" t="s">
        <v>160</v>
      </c>
      <c r="C63" s="62" t="s">
        <v>159</v>
      </c>
      <c r="D63" s="53" t="s">
        <v>17</v>
      </c>
      <c r="E63" s="58">
        <v>10</v>
      </c>
      <c r="F63" s="115">
        <v>420.05</v>
      </c>
      <c r="G63" s="66">
        <f t="shared" si="0"/>
        <v>525.0625</v>
      </c>
      <c r="H63" s="66">
        <f t="shared" si="1"/>
        <v>5250.625</v>
      </c>
      <c r="I63" s="11"/>
      <c r="J63" s="11"/>
      <c r="K63" s="11"/>
    </row>
    <row r="64" spans="1:11" ht="31.5" x14ac:dyDescent="0.25">
      <c r="A64" s="54" t="s">
        <v>161</v>
      </c>
      <c r="B64" s="53" t="s">
        <v>847</v>
      </c>
      <c r="C64" s="64" t="s">
        <v>162</v>
      </c>
      <c r="D64" s="53" t="s">
        <v>17</v>
      </c>
      <c r="E64" s="58">
        <v>10</v>
      </c>
      <c r="F64" s="115">
        <v>643.51</v>
      </c>
      <c r="G64" s="66">
        <f t="shared" si="0"/>
        <v>804.38750000000005</v>
      </c>
      <c r="H64" s="66">
        <f t="shared" si="1"/>
        <v>8043.875</v>
      </c>
      <c r="I64" s="11"/>
      <c r="J64" s="11"/>
      <c r="K64" s="11"/>
    </row>
    <row r="65" spans="1:11" ht="15.75" x14ac:dyDescent="0.25">
      <c r="A65" s="54" t="s">
        <v>163</v>
      </c>
      <c r="B65" s="53" t="s">
        <v>165</v>
      </c>
      <c r="C65" s="62" t="s">
        <v>164</v>
      </c>
      <c r="D65" s="53" t="s">
        <v>17</v>
      </c>
      <c r="E65" s="58">
        <v>10</v>
      </c>
      <c r="F65" s="115">
        <v>145.74</v>
      </c>
      <c r="G65" s="66">
        <f t="shared" si="0"/>
        <v>182.17500000000001</v>
      </c>
      <c r="H65" s="66">
        <f t="shared" si="1"/>
        <v>1821.75</v>
      </c>
      <c r="I65" s="11"/>
      <c r="J65" s="11"/>
      <c r="K65" s="11"/>
    </row>
    <row r="66" spans="1:11" ht="31.5" x14ac:dyDescent="0.25">
      <c r="A66" s="54" t="s">
        <v>166</v>
      </c>
      <c r="B66" s="53" t="s">
        <v>167</v>
      </c>
      <c r="C66" s="63" t="s">
        <v>168</v>
      </c>
      <c r="D66" s="53" t="s">
        <v>92</v>
      </c>
      <c r="E66" s="58">
        <v>5</v>
      </c>
      <c r="F66" s="115">
        <v>163.26</v>
      </c>
      <c r="G66" s="66">
        <f t="shared" si="0"/>
        <v>204.07499999999999</v>
      </c>
      <c r="H66" s="66">
        <f t="shared" si="1"/>
        <v>1020.375</v>
      </c>
      <c r="I66" s="11"/>
      <c r="J66" s="11"/>
      <c r="K66" s="11"/>
    </row>
    <row r="67" spans="1:11" ht="15.75" x14ac:dyDescent="0.25">
      <c r="A67" s="54" t="s">
        <v>169</v>
      </c>
      <c r="B67" s="53" t="s">
        <v>170</v>
      </c>
      <c r="C67" s="62" t="s">
        <v>171</v>
      </c>
      <c r="D67" s="53" t="s">
        <v>92</v>
      </c>
      <c r="E67" s="58">
        <v>5</v>
      </c>
      <c r="F67" s="115">
        <v>677.07</v>
      </c>
      <c r="G67" s="66">
        <f t="shared" si="0"/>
        <v>846.33750000000009</v>
      </c>
      <c r="H67" s="66">
        <f t="shared" si="1"/>
        <v>4231.6875</v>
      </c>
      <c r="I67" s="11"/>
      <c r="J67" s="11"/>
      <c r="K67" s="11"/>
    </row>
    <row r="68" spans="1:11" ht="15.75" x14ac:dyDescent="0.25">
      <c r="A68" s="54" t="s">
        <v>172</v>
      </c>
      <c r="B68" s="53" t="s">
        <v>173</v>
      </c>
      <c r="C68" s="62" t="s">
        <v>174</v>
      </c>
      <c r="D68" s="53" t="s">
        <v>92</v>
      </c>
      <c r="E68" s="58">
        <v>20</v>
      </c>
      <c r="F68" s="115">
        <v>691.98</v>
      </c>
      <c r="G68" s="66">
        <f t="shared" si="0"/>
        <v>864.97500000000002</v>
      </c>
      <c r="H68" s="66">
        <f t="shared" si="1"/>
        <v>17299.5</v>
      </c>
      <c r="I68" s="11"/>
      <c r="J68" s="11"/>
      <c r="K68" s="11"/>
    </row>
    <row r="69" spans="1:11" ht="15.75" x14ac:dyDescent="0.25">
      <c r="A69" s="54" t="s">
        <v>175</v>
      </c>
      <c r="B69" s="53" t="s">
        <v>702</v>
      </c>
      <c r="C69" s="62" t="s">
        <v>703</v>
      </c>
      <c r="D69" s="53" t="s">
        <v>704</v>
      </c>
      <c r="E69" s="58">
        <v>50</v>
      </c>
      <c r="F69" s="115">
        <v>92.64</v>
      </c>
      <c r="G69" s="66">
        <f t="shared" si="0"/>
        <v>115.8</v>
      </c>
      <c r="H69" s="66">
        <f t="shared" si="1"/>
        <v>5790</v>
      </c>
      <c r="I69" s="11"/>
      <c r="J69" s="11"/>
      <c r="K69" s="11"/>
    </row>
    <row r="70" spans="1:11" ht="15.75" x14ac:dyDescent="0.25">
      <c r="A70" s="54" t="s">
        <v>176</v>
      </c>
      <c r="B70" s="69" t="s">
        <v>184</v>
      </c>
      <c r="C70" s="62" t="s">
        <v>705</v>
      </c>
      <c r="D70" s="53" t="s">
        <v>704</v>
      </c>
      <c r="E70" s="58">
        <v>20</v>
      </c>
      <c r="F70" s="115">
        <v>145.79</v>
      </c>
      <c r="G70" s="66">
        <f t="shared" si="0"/>
        <v>182.23749999999998</v>
      </c>
      <c r="H70" s="66">
        <f t="shared" si="1"/>
        <v>3644.7499999999995</v>
      </c>
      <c r="I70" s="11"/>
      <c r="J70" s="11"/>
      <c r="K70" s="11"/>
    </row>
    <row r="71" spans="1:11" ht="15.75" x14ac:dyDescent="0.25">
      <c r="A71" s="54" t="s">
        <v>177</v>
      </c>
      <c r="B71" s="69" t="s">
        <v>185</v>
      </c>
      <c r="C71" s="62" t="s">
        <v>706</v>
      </c>
      <c r="D71" s="53" t="s">
        <v>704</v>
      </c>
      <c r="E71" s="58">
        <v>75</v>
      </c>
      <c r="F71" s="115">
        <v>208.08</v>
      </c>
      <c r="G71" s="66">
        <f t="shared" si="0"/>
        <v>260.10000000000002</v>
      </c>
      <c r="H71" s="66">
        <f t="shared" si="1"/>
        <v>19507.5</v>
      </c>
      <c r="I71" s="11"/>
      <c r="J71" s="11"/>
      <c r="K71" s="11"/>
    </row>
    <row r="72" spans="1:11" ht="15.75" x14ac:dyDescent="0.25">
      <c r="A72" s="54" t="s">
        <v>178</v>
      </c>
      <c r="B72" s="69" t="s">
        <v>186</v>
      </c>
      <c r="C72" s="62" t="s">
        <v>707</v>
      </c>
      <c r="D72" s="53" t="s">
        <v>704</v>
      </c>
      <c r="E72" s="58">
        <v>5</v>
      </c>
      <c r="F72" s="115">
        <v>105.08</v>
      </c>
      <c r="G72" s="66">
        <f t="shared" si="0"/>
        <v>131.35</v>
      </c>
      <c r="H72" s="66">
        <f t="shared" si="1"/>
        <v>656.75</v>
      </c>
      <c r="I72" s="11"/>
      <c r="J72" s="11"/>
      <c r="K72" s="11"/>
    </row>
    <row r="73" spans="1:11" ht="15.75" x14ac:dyDescent="0.25">
      <c r="A73" s="54" t="s">
        <v>179</v>
      </c>
      <c r="B73" s="69" t="s">
        <v>201</v>
      </c>
      <c r="C73" s="62" t="s">
        <v>200</v>
      </c>
      <c r="D73" s="53" t="s">
        <v>704</v>
      </c>
      <c r="E73" s="58">
        <v>30</v>
      </c>
      <c r="F73" s="115">
        <v>210</v>
      </c>
      <c r="G73" s="66">
        <f t="shared" si="0"/>
        <v>262.5</v>
      </c>
      <c r="H73" s="66">
        <f t="shared" si="1"/>
        <v>7875</v>
      </c>
      <c r="I73" s="11"/>
      <c r="J73" s="11"/>
      <c r="K73" s="11"/>
    </row>
    <row r="74" spans="1:11" ht="31.5" x14ac:dyDescent="0.25">
      <c r="A74" s="54" t="s">
        <v>180</v>
      </c>
      <c r="B74" s="69" t="s">
        <v>848</v>
      </c>
      <c r="C74" s="63" t="s">
        <v>202</v>
      </c>
      <c r="D74" s="53" t="s">
        <v>708</v>
      </c>
      <c r="E74" s="58">
        <v>15</v>
      </c>
      <c r="F74" s="115">
        <v>191.31</v>
      </c>
      <c r="G74" s="66">
        <f t="shared" si="0"/>
        <v>239.13749999999999</v>
      </c>
      <c r="H74" s="66">
        <f t="shared" si="1"/>
        <v>3587.0625</v>
      </c>
      <c r="I74" s="11"/>
      <c r="J74" s="11"/>
      <c r="K74" s="11"/>
    </row>
    <row r="75" spans="1:11" ht="15.75" x14ac:dyDescent="0.25">
      <c r="A75" s="54" t="s">
        <v>181</v>
      </c>
      <c r="B75" s="69" t="s">
        <v>205</v>
      </c>
      <c r="C75" s="63" t="s">
        <v>204</v>
      </c>
      <c r="D75" s="53" t="s">
        <v>708</v>
      </c>
      <c r="E75" s="58">
        <v>5</v>
      </c>
      <c r="F75" s="115">
        <v>789.7</v>
      </c>
      <c r="G75" s="66">
        <f t="shared" si="0"/>
        <v>987.125</v>
      </c>
      <c r="H75" s="66">
        <f t="shared" si="1"/>
        <v>4935.625</v>
      </c>
      <c r="I75" s="11"/>
      <c r="J75" s="11"/>
      <c r="K75" s="11"/>
    </row>
    <row r="76" spans="1:11" ht="15.75" x14ac:dyDescent="0.25">
      <c r="A76" s="54" t="s">
        <v>182</v>
      </c>
      <c r="B76" s="69" t="s">
        <v>206</v>
      </c>
      <c r="C76" s="62" t="s">
        <v>709</v>
      </c>
      <c r="D76" s="53" t="s">
        <v>708</v>
      </c>
      <c r="E76" s="58">
        <v>3</v>
      </c>
      <c r="F76" s="115">
        <v>1764.36</v>
      </c>
      <c r="G76" s="66">
        <f t="shared" si="0"/>
        <v>2205.4499999999998</v>
      </c>
      <c r="H76" s="66">
        <f t="shared" si="1"/>
        <v>6616.3499999999995</v>
      </c>
      <c r="I76" s="11"/>
      <c r="J76" s="11"/>
      <c r="K76" s="11"/>
    </row>
    <row r="77" spans="1:11" ht="15.75" x14ac:dyDescent="0.25">
      <c r="A77" s="54" t="s">
        <v>183</v>
      </c>
      <c r="B77" s="69" t="s">
        <v>373</v>
      </c>
      <c r="C77" s="70" t="s">
        <v>815</v>
      </c>
      <c r="D77" s="53" t="s">
        <v>355</v>
      </c>
      <c r="E77" s="58">
        <v>20</v>
      </c>
      <c r="F77" s="115">
        <v>195.77</v>
      </c>
      <c r="G77" s="66">
        <f t="shared" si="0"/>
        <v>244.71250000000001</v>
      </c>
      <c r="H77" s="66">
        <f>G77*E77</f>
        <v>4894.25</v>
      </c>
      <c r="I77" s="11"/>
      <c r="J77" s="11"/>
      <c r="K77" s="11"/>
    </row>
    <row r="78" spans="1:11" ht="15.75" x14ac:dyDescent="0.25">
      <c r="A78" s="54"/>
      <c r="B78" s="53"/>
      <c r="C78" s="64"/>
      <c r="D78" s="53"/>
      <c r="E78" s="58"/>
      <c r="F78" s="115"/>
      <c r="G78" s="67" t="s">
        <v>209</v>
      </c>
      <c r="H78" s="66">
        <f>SUM(H57:H77)</f>
        <v>110976.72500000001</v>
      </c>
      <c r="I78" s="11"/>
      <c r="J78" s="11"/>
      <c r="K78" s="11"/>
    </row>
    <row r="79" spans="1:11" ht="15.75" x14ac:dyDescent="0.25">
      <c r="A79" s="71" t="s">
        <v>207</v>
      </c>
      <c r="B79" s="72"/>
      <c r="C79" s="73" t="s">
        <v>208</v>
      </c>
      <c r="D79" s="72"/>
      <c r="E79" s="72"/>
      <c r="F79" s="202"/>
      <c r="G79" s="66"/>
      <c r="H79" s="66"/>
      <c r="I79" s="16"/>
      <c r="J79" s="210"/>
      <c r="K79" s="210"/>
    </row>
    <row r="80" spans="1:11" ht="15.75" x14ac:dyDescent="0.25">
      <c r="A80" s="54" t="s">
        <v>710</v>
      </c>
      <c r="B80" s="53" t="s">
        <v>711</v>
      </c>
      <c r="C80" s="62" t="s">
        <v>712</v>
      </c>
      <c r="D80" s="53" t="s">
        <v>704</v>
      </c>
      <c r="E80" s="58">
        <v>10</v>
      </c>
      <c r="F80" s="115">
        <v>151.22999999999999</v>
      </c>
      <c r="G80" s="66">
        <f t="shared" ref="G80:G175" si="4">F80*1.25</f>
        <v>189.03749999999999</v>
      </c>
      <c r="H80" s="66">
        <f t="shared" ref="H80:H175" si="5">G80*E80</f>
        <v>1890.375</v>
      </c>
      <c r="I80" s="17"/>
      <c r="J80" s="17"/>
      <c r="K80" s="17"/>
    </row>
    <row r="81" spans="1:11" ht="15.75" x14ac:dyDescent="0.25">
      <c r="A81" s="54" t="s">
        <v>853</v>
      </c>
      <c r="B81" s="53" t="s">
        <v>713</v>
      </c>
      <c r="C81" s="62" t="s">
        <v>714</v>
      </c>
      <c r="D81" s="53" t="s">
        <v>704</v>
      </c>
      <c r="E81" s="58">
        <v>10</v>
      </c>
      <c r="F81" s="115">
        <v>984.12</v>
      </c>
      <c r="G81" s="66">
        <f t="shared" si="4"/>
        <v>1230.1500000000001</v>
      </c>
      <c r="H81" s="66">
        <f t="shared" si="5"/>
        <v>12301.5</v>
      </c>
      <c r="I81" s="17"/>
      <c r="J81" s="17"/>
      <c r="K81" s="17"/>
    </row>
    <row r="82" spans="1:11" ht="15.75" x14ac:dyDescent="0.25">
      <c r="A82" s="54" t="s">
        <v>854</v>
      </c>
      <c r="B82" s="53" t="s">
        <v>715</v>
      </c>
      <c r="C82" s="62" t="s">
        <v>716</v>
      </c>
      <c r="D82" s="53" t="s">
        <v>704</v>
      </c>
      <c r="E82" s="58">
        <v>10</v>
      </c>
      <c r="F82" s="115">
        <v>155.56</v>
      </c>
      <c r="G82" s="66">
        <f t="shared" si="4"/>
        <v>194.45</v>
      </c>
      <c r="H82" s="66">
        <f t="shared" si="5"/>
        <v>1944.5</v>
      </c>
      <c r="I82" s="17"/>
      <c r="J82" s="17"/>
      <c r="K82" s="17"/>
    </row>
    <row r="83" spans="1:11" ht="15.75" x14ac:dyDescent="0.25">
      <c r="A83" s="54" t="s">
        <v>855</v>
      </c>
      <c r="B83" s="53" t="s">
        <v>375</v>
      </c>
      <c r="C83" s="74" t="s">
        <v>374</v>
      </c>
      <c r="D83" s="53" t="s">
        <v>704</v>
      </c>
      <c r="E83" s="58">
        <v>5</v>
      </c>
      <c r="F83" s="115">
        <v>560.32000000000005</v>
      </c>
      <c r="G83" s="66">
        <f t="shared" si="4"/>
        <v>700.40000000000009</v>
      </c>
      <c r="H83" s="66">
        <f t="shared" si="5"/>
        <v>3502.0000000000005</v>
      </c>
      <c r="I83" s="17"/>
      <c r="J83" s="17"/>
      <c r="K83" s="17"/>
    </row>
    <row r="84" spans="1:11" ht="15.75" x14ac:dyDescent="0.25">
      <c r="A84" s="54" t="s">
        <v>856</v>
      </c>
      <c r="B84" s="53" t="s">
        <v>717</v>
      </c>
      <c r="C84" s="62" t="s">
        <v>718</v>
      </c>
      <c r="D84" s="53" t="s">
        <v>704</v>
      </c>
      <c r="E84" s="58">
        <v>200</v>
      </c>
      <c r="F84" s="115">
        <v>67.22</v>
      </c>
      <c r="G84" s="66">
        <f t="shared" si="4"/>
        <v>84.025000000000006</v>
      </c>
      <c r="H84" s="66">
        <f t="shared" si="5"/>
        <v>16805</v>
      </c>
      <c r="I84" s="17"/>
      <c r="J84" s="17"/>
      <c r="K84" s="17"/>
    </row>
    <row r="85" spans="1:11" s="15" customFormat="1" ht="15.75" x14ac:dyDescent="0.25">
      <c r="A85" s="54" t="s">
        <v>857</v>
      </c>
      <c r="B85" s="53" t="s">
        <v>623</v>
      </c>
      <c r="C85" s="75" t="s">
        <v>620</v>
      </c>
      <c r="D85" s="76" t="s">
        <v>704</v>
      </c>
      <c r="E85" s="77">
        <v>20</v>
      </c>
      <c r="F85" s="115">
        <v>77.56</v>
      </c>
      <c r="G85" s="66">
        <f t="shared" si="4"/>
        <v>96.95</v>
      </c>
      <c r="H85" s="66">
        <f t="shared" si="5"/>
        <v>1939</v>
      </c>
      <c r="I85" s="18"/>
      <c r="J85" s="18"/>
      <c r="K85" s="18"/>
    </row>
    <row r="86" spans="1:11" s="13" customFormat="1" ht="15.75" x14ac:dyDescent="0.25">
      <c r="A86" s="54" t="s">
        <v>858</v>
      </c>
      <c r="B86" s="76" t="s">
        <v>622</v>
      </c>
      <c r="C86" s="75" t="s">
        <v>621</v>
      </c>
      <c r="D86" s="76" t="s">
        <v>704</v>
      </c>
      <c r="E86" s="77">
        <v>20</v>
      </c>
      <c r="F86" s="115">
        <v>93.77</v>
      </c>
      <c r="G86" s="66">
        <f t="shared" si="4"/>
        <v>117.21249999999999</v>
      </c>
      <c r="H86" s="66">
        <f t="shared" si="5"/>
        <v>2344.25</v>
      </c>
      <c r="I86" s="18"/>
      <c r="J86" s="18"/>
      <c r="K86" s="18"/>
    </row>
    <row r="87" spans="1:11" s="15" customFormat="1" ht="15.75" x14ac:dyDescent="0.25">
      <c r="A87" s="54" t="s">
        <v>859</v>
      </c>
      <c r="B87" s="76" t="s">
        <v>625</v>
      </c>
      <c r="C87" s="75" t="s">
        <v>624</v>
      </c>
      <c r="D87" s="76" t="s">
        <v>704</v>
      </c>
      <c r="E87" s="77">
        <v>20</v>
      </c>
      <c r="F87" s="115">
        <v>284.76</v>
      </c>
      <c r="G87" s="66">
        <f t="shared" si="4"/>
        <v>355.95</v>
      </c>
      <c r="H87" s="66">
        <f t="shared" si="5"/>
        <v>7119</v>
      </c>
      <c r="I87" s="18"/>
      <c r="J87" s="18"/>
      <c r="K87" s="18"/>
    </row>
    <row r="88" spans="1:11" ht="30.75" customHeight="1" x14ac:dyDescent="0.25">
      <c r="A88" s="54" t="s">
        <v>860</v>
      </c>
      <c r="B88" s="53" t="s">
        <v>640</v>
      </c>
      <c r="C88" s="78" t="s">
        <v>641</v>
      </c>
      <c r="D88" s="53" t="s">
        <v>108</v>
      </c>
      <c r="E88" s="60">
        <v>4000</v>
      </c>
      <c r="F88" s="66">
        <f>'COMPOSIÇÕES UNITÁRIAS'!F55</f>
        <v>10.9</v>
      </c>
      <c r="G88" s="66">
        <f t="shared" si="4"/>
        <v>13.625</v>
      </c>
      <c r="H88" s="66">
        <f t="shared" si="5"/>
        <v>54500</v>
      </c>
      <c r="I88" s="11"/>
      <c r="J88" s="11"/>
      <c r="K88" s="11"/>
    </row>
    <row r="89" spans="1:11" s="14" customFormat="1" ht="31.5" x14ac:dyDescent="0.25">
      <c r="A89" s="54" t="s">
        <v>861</v>
      </c>
      <c r="B89" s="65" t="s">
        <v>642</v>
      </c>
      <c r="C89" s="79" t="s">
        <v>643</v>
      </c>
      <c r="D89" s="65" t="s">
        <v>29</v>
      </c>
      <c r="E89" s="80">
        <v>213.6</v>
      </c>
      <c r="F89" s="66">
        <f>'COMPOSIÇÕES UNITÁRIAS'!F234</f>
        <v>20.04</v>
      </c>
      <c r="G89" s="66">
        <f t="shared" si="4"/>
        <v>25.049999999999997</v>
      </c>
      <c r="H89" s="66">
        <f t="shared" si="5"/>
        <v>5350.6799999999994</v>
      </c>
      <c r="I89" s="42"/>
      <c r="J89" s="42"/>
      <c r="K89" s="42"/>
    </row>
    <row r="90" spans="1:11" s="14" customFormat="1" ht="129" customHeight="1" x14ac:dyDescent="0.25">
      <c r="A90" s="54" t="s">
        <v>862</v>
      </c>
      <c r="B90" s="65" t="s">
        <v>647</v>
      </c>
      <c r="C90" s="79" t="s">
        <v>719</v>
      </c>
      <c r="D90" s="65" t="s">
        <v>29</v>
      </c>
      <c r="E90" s="80">
        <v>1300</v>
      </c>
      <c r="F90" s="66">
        <f>'COMPOSIÇÕES UNITÁRIAS'!F211</f>
        <v>85.45</v>
      </c>
      <c r="G90" s="66">
        <f t="shared" si="4"/>
        <v>106.8125</v>
      </c>
      <c r="H90" s="66">
        <f t="shared" si="5"/>
        <v>138856.25</v>
      </c>
      <c r="I90" s="42"/>
      <c r="J90" s="42"/>
      <c r="K90" s="42"/>
    </row>
    <row r="91" spans="1:11" ht="15.75" x14ac:dyDescent="0.25">
      <c r="A91" s="54" t="s">
        <v>863</v>
      </c>
      <c r="B91" s="53" t="s">
        <v>648</v>
      </c>
      <c r="C91" s="64" t="s">
        <v>649</v>
      </c>
      <c r="D91" s="53" t="s">
        <v>29</v>
      </c>
      <c r="E91" s="60">
        <v>800</v>
      </c>
      <c r="F91" s="66">
        <v>20.22</v>
      </c>
      <c r="G91" s="66">
        <f t="shared" si="4"/>
        <v>25.274999999999999</v>
      </c>
      <c r="H91" s="66">
        <f t="shared" si="5"/>
        <v>20220</v>
      </c>
      <c r="I91" s="11"/>
      <c r="J91" s="11"/>
      <c r="K91" s="11"/>
    </row>
    <row r="92" spans="1:11" s="14" customFormat="1" ht="132" customHeight="1" x14ac:dyDescent="0.25">
      <c r="A92" s="54" t="s">
        <v>864</v>
      </c>
      <c r="B92" s="65" t="s">
        <v>655</v>
      </c>
      <c r="C92" s="79" t="s">
        <v>720</v>
      </c>
      <c r="D92" s="65" t="s">
        <v>656</v>
      </c>
      <c r="E92" s="80">
        <v>3742</v>
      </c>
      <c r="F92" s="66">
        <f>'COMPOSIÇÕES UNITÁRIAS'!F73</f>
        <v>22.810000000000002</v>
      </c>
      <c r="G92" s="66">
        <f t="shared" si="4"/>
        <v>28.512500000000003</v>
      </c>
      <c r="H92" s="66">
        <f t="shared" si="5"/>
        <v>106693.77500000001</v>
      </c>
      <c r="I92" s="42"/>
      <c r="J92" s="42"/>
      <c r="K92" s="42"/>
    </row>
    <row r="93" spans="1:11" s="14" customFormat="1" ht="31.5" x14ac:dyDescent="0.25">
      <c r="A93" s="54" t="s">
        <v>865</v>
      </c>
      <c r="B93" s="53" t="s">
        <v>657</v>
      </c>
      <c r="C93" s="78" t="s">
        <v>658</v>
      </c>
      <c r="D93" s="81" t="s">
        <v>17</v>
      </c>
      <c r="E93" s="80">
        <v>200</v>
      </c>
      <c r="F93" s="66">
        <v>430</v>
      </c>
      <c r="G93" s="66">
        <f t="shared" si="4"/>
        <v>537.5</v>
      </c>
      <c r="H93" s="66">
        <f t="shared" si="5"/>
        <v>107500</v>
      </c>
      <c r="I93" s="42"/>
      <c r="J93" s="42"/>
      <c r="K93" s="42"/>
    </row>
    <row r="94" spans="1:11" s="14" customFormat="1" ht="31.5" x14ac:dyDescent="0.25">
      <c r="A94" s="54" t="s">
        <v>866</v>
      </c>
      <c r="B94" s="56" t="s">
        <v>680</v>
      </c>
      <c r="C94" s="78" t="s">
        <v>679</v>
      </c>
      <c r="D94" s="82" t="s">
        <v>17</v>
      </c>
      <c r="E94" s="80">
        <v>152.80000000000001</v>
      </c>
      <c r="F94" s="66">
        <v>466.6</v>
      </c>
      <c r="G94" s="66">
        <f t="shared" si="4"/>
        <v>583.25</v>
      </c>
      <c r="H94" s="66">
        <f t="shared" si="5"/>
        <v>89120.6</v>
      </c>
      <c r="I94" s="42"/>
      <c r="J94" s="42"/>
      <c r="K94" s="42"/>
    </row>
    <row r="95" spans="1:11" s="14" customFormat="1" ht="126" x14ac:dyDescent="0.25">
      <c r="A95" s="54" t="s">
        <v>867</v>
      </c>
      <c r="B95" s="56" t="s">
        <v>683</v>
      </c>
      <c r="C95" s="78" t="s">
        <v>721</v>
      </c>
      <c r="D95" s="82" t="s">
        <v>656</v>
      </c>
      <c r="E95" s="80">
        <f>1400/2</f>
        <v>700</v>
      </c>
      <c r="F95" s="66">
        <f>'COMPOSIÇÕES UNITÁRIAS'!F131</f>
        <v>154.85000000000002</v>
      </c>
      <c r="G95" s="66">
        <f t="shared" si="4"/>
        <v>193.56250000000003</v>
      </c>
      <c r="H95" s="66">
        <f t="shared" si="5"/>
        <v>135493.75000000003</v>
      </c>
      <c r="I95" s="42"/>
      <c r="J95" s="42"/>
      <c r="K95" s="42"/>
    </row>
    <row r="96" spans="1:11" s="14" customFormat="1" ht="47.25" x14ac:dyDescent="0.25">
      <c r="A96" s="54" t="s">
        <v>868</v>
      </c>
      <c r="B96" s="56" t="s">
        <v>684</v>
      </c>
      <c r="C96" s="78" t="s">
        <v>685</v>
      </c>
      <c r="D96" s="82" t="s">
        <v>17</v>
      </c>
      <c r="E96" s="80">
        <v>421.32</v>
      </c>
      <c r="F96" s="66">
        <f>'COMPOSIÇÕES UNITÁRIAS'!F173</f>
        <v>86.31</v>
      </c>
      <c r="G96" s="66">
        <f t="shared" si="4"/>
        <v>107.8875</v>
      </c>
      <c r="H96" s="66">
        <f t="shared" si="5"/>
        <v>45455.161500000002</v>
      </c>
      <c r="I96" s="42"/>
      <c r="J96" s="42"/>
      <c r="K96" s="42"/>
    </row>
    <row r="97" spans="1:11" s="14" customFormat="1" ht="15.75" x14ac:dyDescent="0.25">
      <c r="A97" s="54" t="s">
        <v>869</v>
      </c>
      <c r="B97" s="56" t="s">
        <v>686</v>
      </c>
      <c r="C97" s="78" t="s">
        <v>687</v>
      </c>
      <c r="D97" s="82" t="s">
        <v>29</v>
      </c>
      <c r="E97" s="80">
        <v>282.8</v>
      </c>
      <c r="F97" s="66">
        <f>'COMPOSIÇÕES UNITÁRIAS'!F197</f>
        <v>102.85000000000001</v>
      </c>
      <c r="G97" s="66">
        <f t="shared" si="4"/>
        <v>128.5625</v>
      </c>
      <c r="H97" s="66">
        <f t="shared" si="5"/>
        <v>36357.474999999999</v>
      </c>
      <c r="I97" s="42"/>
      <c r="J97" s="42"/>
      <c r="K97" s="42"/>
    </row>
    <row r="98" spans="1:11" s="14" customFormat="1" ht="47.25" x14ac:dyDescent="0.25">
      <c r="A98" s="54" t="s">
        <v>870</v>
      </c>
      <c r="B98" s="53" t="s">
        <v>688</v>
      </c>
      <c r="C98" s="78" t="s">
        <v>689</v>
      </c>
      <c r="D98" s="81" t="s">
        <v>17</v>
      </c>
      <c r="E98" s="80">
        <v>46.13</v>
      </c>
      <c r="F98" s="66">
        <f>'COMPOSIÇÕES UNITÁRIAS'!F102</f>
        <v>266.01</v>
      </c>
      <c r="G98" s="66">
        <f t="shared" si="4"/>
        <v>332.51249999999999</v>
      </c>
      <c r="H98" s="66">
        <f t="shared" si="5"/>
        <v>15338.801625</v>
      </c>
      <c r="I98" s="42"/>
      <c r="J98" s="42"/>
      <c r="K98" s="42"/>
    </row>
    <row r="99" spans="1:11" s="14" customFormat="1" ht="47.25" x14ac:dyDescent="0.25">
      <c r="A99" s="54" t="s">
        <v>871</v>
      </c>
      <c r="B99" s="83" t="s">
        <v>690</v>
      </c>
      <c r="C99" s="84" t="s">
        <v>691</v>
      </c>
      <c r="D99" s="85" t="s">
        <v>656</v>
      </c>
      <c r="E99" s="80">
        <v>900</v>
      </c>
      <c r="F99" s="66">
        <v>14.86</v>
      </c>
      <c r="G99" s="66">
        <f t="shared" si="4"/>
        <v>18.574999999999999</v>
      </c>
      <c r="H99" s="66">
        <f t="shared" si="5"/>
        <v>16717.5</v>
      </c>
      <c r="I99" s="42"/>
      <c r="J99" s="42"/>
      <c r="K99" s="42"/>
    </row>
    <row r="100" spans="1:11" s="14" customFormat="1" ht="47.25" x14ac:dyDescent="0.25">
      <c r="A100" s="54" t="s">
        <v>872</v>
      </c>
      <c r="B100" s="83" t="s">
        <v>694</v>
      </c>
      <c r="C100" s="84" t="s">
        <v>695</v>
      </c>
      <c r="D100" s="85" t="s">
        <v>678</v>
      </c>
      <c r="E100" s="80">
        <v>200</v>
      </c>
      <c r="F100" s="66">
        <f>'COMPOSIÇÕES UNITÁRIAS'!F147</f>
        <v>270.32</v>
      </c>
      <c r="G100" s="66">
        <f t="shared" si="4"/>
        <v>337.9</v>
      </c>
      <c r="H100" s="66">
        <f t="shared" si="5"/>
        <v>67580</v>
      </c>
      <c r="I100" s="42"/>
      <c r="J100" s="42"/>
      <c r="K100" s="42"/>
    </row>
    <row r="101" spans="1:11" s="14" customFormat="1" ht="18.75" customHeight="1" x14ac:dyDescent="0.25">
      <c r="A101" s="54" t="s">
        <v>873</v>
      </c>
      <c r="B101" s="83" t="s">
        <v>696</v>
      </c>
      <c r="C101" s="84" t="s">
        <v>697</v>
      </c>
      <c r="D101" s="85" t="s">
        <v>678</v>
      </c>
      <c r="E101" s="80">
        <v>231.32</v>
      </c>
      <c r="F101" s="66">
        <f>'COMPOSIÇÕES UNITÁRIAS'!F158</f>
        <v>12.420000000000002</v>
      </c>
      <c r="G101" s="66">
        <f t="shared" si="4"/>
        <v>15.525000000000002</v>
      </c>
      <c r="H101" s="66">
        <f t="shared" si="5"/>
        <v>3591.2430000000004</v>
      </c>
      <c r="I101" s="42"/>
      <c r="J101" s="42"/>
      <c r="K101" s="42"/>
    </row>
    <row r="102" spans="1:11" s="14" customFormat="1" ht="18.75" customHeight="1" x14ac:dyDescent="0.25">
      <c r="A102" s="54" t="s">
        <v>874</v>
      </c>
      <c r="B102" s="83" t="s">
        <v>699</v>
      </c>
      <c r="C102" s="84" t="s">
        <v>700</v>
      </c>
      <c r="D102" s="85" t="s">
        <v>678</v>
      </c>
      <c r="E102" s="80">
        <v>163</v>
      </c>
      <c r="F102" s="66">
        <v>320.85000000000002</v>
      </c>
      <c r="G102" s="66">
        <f t="shared" si="4"/>
        <v>401.0625</v>
      </c>
      <c r="H102" s="66">
        <f t="shared" si="5"/>
        <v>65373.1875</v>
      </c>
      <c r="I102" s="42"/>
      <c r="J102" s="42"/>
      <c r="K102" s="42"/>
    </row>
    <row r="103" spans="1:11" s="14" customFormat="1" ht="31.5" x14ac:dyDescent="0.25">
      <c r="A103" s="54" t="s">
        <v>875</v>
      </c>
      <c r="B103" s="83" t="s">
        <v>805</v>
      </c>
      <c r="C103" s="84" t="s">
        <v>804</v>
      </c>
      <c r="D103" s="85" t="s">
        <v>17</v>
      </c>
      <c r="E103" s="80">
        <v>8</v>
      </c>
      <c r="F103" s="66">
        <v>751.78</v>
      </c>
      <c r="G103" s="66">
        <f t="shared" si="4"/>
        <v>939.72499999999991</v>
      </c>
      <c r="H103" s="66">
        <f t="shared" si="5"/>
        <v>7517.7999999999993</v>
      </c>
      <c r="I103" s="42"/>
      <c r="J103" s="42"/>
      <c r="K103" s="42"/>
    </row>
    <row r="104" spans="1:11" s="14" customFormat="1" ht="47.25" x14ac:dyDescent="0.25">
      <c r="A104" s="54" t="s">
        <v>876</v>
      </c>
      <c r="B104" s="83" t="s">
        <v>807</v>
      </c>
      <c r="C104" s="84" t="s">
        <v>806</v>
      </c>
      <c r="D104" s="85" t="s">
        <v>17</v>
      </c>
      <c r="E104" s="80">
        <v>4</v>
      </c>
      <c r="F104" s="66">
        <v>2322.16</v>
      </c>
      <c r="G104" s="66">
        <f t="shared" si="4"/>
        <v>2902.7</v>
      </c>
      <c r="H104" s="66">
        <f t="shared" si="5"/>
        <v>11610.8</v>
      </c>
      <c r="I104" s="42"/>
      <c r="J104" s="42"/>
      <c r="K104" s="42"/>
    </row>
    <row r="105" spans="1:11" s="14" customFormat="1" ht="31.5" x14ac:dyDescent="0.25">
      <c r="A105" s="54" t="s">
        <v>877</v>
      </c>
      <c r="B105" s="83" t="s">
        <v>809</v>
      </c>
      <c r="C105" s="84" t="s">
        <v>808</v>
      </c>
      <c r="D105" s="85" t="s">
        <v>108</v>
      </c>
      <c r="E105" s="80">
        <v>8</v>
      </c>
      <c r="F105" s="66">
        <v>325.61</v>
      </c>
      <c r="G105" s="66">
        <f t="shared" si="4"/>
        <v>407.01250000000005</v>
      </c>
      <c r="H105" s="66">
        <f t="shared" si="5"/>
        <v>3256.1000000000004</v>
      </c>
      <c r="I105" s="42"/>
      <c r="J105" s="42"/>
      <c r="K105" s="42"/>
    </row>
    <row r="106" spans="1:11" s="14" customFormat="1" ht="15.75" x14ac:dyDescent="0.25">
      <c r="A106" s="54" t="s">
        <v>878</v>
      </c>
      <c r="B106" s="83" t="s">
        <v>811</v>
      </c>
      <c r="C106" s="84" t="s">
        <v>810</v>
      </c>
      <c r="D106" s="85" t="s">
        <v>17</v>
      </c>
      <c r="E106" s="80">
        <v>8</v>
      </c>
      <c r="F106" s="66">
        <v>446.01</v>
      </c>
      <c r="G106" s="66">
        <f t="shared" si="4"/>
        <v>557.51250000000005</v>
      </c>
      <c r="H106" s="66">
        <f t="shared" si="5"/>
        <v>4460.1000000000004</v>
      </c>
      <c r="I106" s="42"/>
      <c r="J106" s="42"/>
      <c r="K106" s="42"/>
    </row>
    <row r="107" spans="1:11" s="14" customFormat="1" ht="15.75" x14ac:dyDescent="0.25">
      <c r="A107" s="54" t="s">
        <v>879</v>
      </c>
      <c r="B107" s="83" t="s">
        <v>681</v>
      </c>
      <c r="C107" s="84" t="s">
        <v>682</v>
      </c>
      <c r="D107" s="85" t="s">
        <v>29</v>
      </c>
      <c r="E107" s="80">
        <v>181.5</v>
      </c>
      <c r="F107" s="66">
        <f>'COMPOSIÇÕES UNITÁRIAS'!F185</f>
        <v>102.85000000000001</v>
      </c>
      <c r="G107" s="66">
        <f t="shared" si="4"/>
        <v>128.5625</v>
      </c>
      <c r="H107" s="66">
        <f t="shared" si="5"/>
        <v>23334.09375</v>
      </c>
      <c r="I107" s="42"/>
      <c r="J107" s="42"/>
      <c r="K107" s="42"/>
    </row>
    <row r="108" spans="1:11" ht="15.75" x14ac:dyDescent="0.25">
      <c r="A108" s="72"/>
      <c r="B108" s="72"/>
      <c r="C108" s="72"/>
      <c r="D108" s="72"/>
      <c r="E108" s="72"/>
      <c r="F108" s="202"/>
      <c r="G108" s="67" t="s">
        <v>209</v>
      </c>
      <c r="H108" s="66">
        <f>SUM(H80:H107)</f>
        <v>1006172.9423750001</v>
      </c>
      <c r="I108" s="19"/>
      <c r="J108" s="19"/>
      <c r="K108" s="19"/>
    </row>
    <row r="109" spans="1:11" ht="15.75" x14ac:dyDescent="0.25">
      <c r="A109" s="71" t="s">
        <v>210</v>
      </c>
      <c r="B109" s="72"/>
      <c r="C109" s="73" t="s">
        <v>211</v>
      </c>
      <c r="D109" s="72"/>
      <c r="E109" s="72"/>
      <c r="F109" s="202"/>
      <c r="G109" s="66"/>
      <c r="H109" s="66"/>
      <c r="I109" s="19"/>
      <c r="J109" s="19"/>
      <c r="K109" s="19"/>
    </row>
    <row r="110" spans="1:11" ht="15.75" x14ac:dyDescent="0.25">
      <c r="A110" s="69" t="s">
        <v>212</v>
      </c>
      <c r="B110" s="86" t="s">
        <v>213</v>
      </c>
      <c r="C110" s="87" t="s">
        <v>214</v>
      </c>
      <c r="D110" s="69" t="s">
        <v>29</v>
      </c>
      <c r="E110" s="88">
        <v>40</v>
      </c>
      <c r="F110" s="91">
        <v>24.55</v>
      </c>
      <c r="G110" s="66">
        <f t="shared" si="4"/>
        <v>30.6875</v>
      </c>
      <c r="H110" s="66">
        <f t="shared" si="5"/>
        <v>1227.5</v>
      </c>
      <c r="I110" s="43"/>
      <c r="J110" s="20"/>
      <c r="K110" s="21"/>
    </row>
    <row r="111" spans="1:11" ht="15.75" x14ac:dyDescent="0.25">
      <c r="A111" s="69" t="s">
        <v>215</v>
      </c>
      <c r="B111" s="86" t="s">
        <v>216</v>
      </c>
      <c r="C111" s="87" t="s">
        <v>217</v>
      </c>
      <c r="D111" s="69" t="s">
        <v>29</v>
      </c>
      <c r="E111" s="88">
        <v>40</v>
      </c>
      <c r="F111" s="92">
        <v>6.08</v>
      </c>
      <c r="G111" s="66">
        <f t="shared" si="4"/>
        <v>7.6</v>
      </c>
      <c r="H111" s="66">
        <f t="shared" si="5"/>
        <v>304</v>
      </c>
      <c r="I111" s="44"/>
      <c r="J111" s="22"/>
      <c r="K111" s="23"/>
    </row>
    <row r="112" spans="1:11" ht="15.75" x14ac:dyDescent="0.25">
      <c r="A112" s="69" t="s">
        <v>218</v>
      </c>
      <c r="B112" s="86" t="s">
        <v>219</v>
      </c>
      <c r="C112" s="87" t="s">
        <v>220</v>
      </c>
      <c r="D112" s="69" t="s">
        <v>29</v>
      </c>
      <c r="E112" s="88">
        <v>40</v>
      </c>
      <c r="F112" s="91">
        <v>7.71</v>
      </c>
      <c r="G112" s="66">
        <f t="shared" si="4"/>
        <v>9.6374999999999993</v>
      </c>
      <c r="H112" s="66">
        <f t="shared" si="5"/>
        <v>385.5</v>
      </c>
      <c r="I112" s="43"/>
      <c r="J112" s="20"/>
      <c r="K112" s="21"/>
    </row>
    <row r="113" spans="1:11" s="14" customFormat="1" ht="15.75" x14ac:dyDescent="0.25">
      <c r="A113" s="69" t="s">
        <v>221</v>
      </c>
      <c r="B113" s="83" t="s">
        <v>222</v>
      </c>
      <c r="C113" s="84" t="s">
        <v>223</v>
      </c>
      <c r="D113" s="89" t="s">
        <v>17</v>
      </c>
      <c r="E113" s="90">
        <v>250</v>
      </c>
      <c r="F113" s="91">
        <v>73.72</v>
      </c>
      <c r="G113" s="66">
        <f t="shared" si="4"/>
        <v>92.15</v>
      </c>
      <c r="H113" s="66">
        <f t="shared" si="5"/>
        <v>23037.5</v>
      </c>
      <c r="I113" s="45"/>
      <c r="J113" s="40"/>
      <c r="K113" s="41"/>
    </row>
    <row r="114" spans="1:11" ht="15.75" x14ac:dyDescent="0.25">
      <c r="A114" s="69" t="s">
        <v>224</v>
      </c>
      <c r="B114" s="86" t="s">
        <v>225</v>
      </c>
      <c r="C114" s="87" t="s">
        <v>226</v>
      </c>
      <c r="D114" s="69" t="s">
        <v>17</v>
      </c>
      <c r="E114" s="88">
        <v>100</v>
      </c>
      <c r="F114" s="91">
        <v>208.27</v>
      </c>
      <c r="G114" s="66">
        <f t="shared" si="4"/>
        <v>260.33750000000003</v>
      </c>
      <c r="H114" s="66">
        <f t="shared" si="5"/>
        <v>26033.750000000004</v>
      </c>
      <c r="I114" s="43"/>
      <c r="J114" s="20"/>
      <c r="K114" s="21"/>
    </row>
    <row r="115" spans="1:11" ht="15.75" x14ac:dyDescent="0.25">
      <c r="A115" s="69" t="s">
        <v>227</v>
      </c>
      <c r="B115" s="86" t="s">
        <v>228</v>
      </c>
      <c r="C115" s="87" t="s">
        <v>229</v>
      </c>
      <c r="D115" s="69" t="s">
        <v>230</v>
      </c>
      <c r="E115" s="88">
        <v>200</v>
      </c>
      <c r="F115" s="92">
        <v>38.54</v>
      </c>
      <c r="G115" s="66">
        <f t="shared" si="4"/>
        <v>48.174999999999997</v>
      </c>
      <c r="H115" s="66">
        <f t="shared" si="5"/>
        <v>9635</v>
      </c>
      <c r="I115" s="44"/>
      <c r="J115" s="22"/>
      <c r="K115" s="23"/>
    </row>
    <row r="116" spans="1:11" ht="15.75" x14ac:dyDescent="0.25">
      <c r="A116" s="69" t="s">
        <v>231</v>
      </c>
      <c r="B116" s="86" t="s">
        <v>232</v>
      </c>
      <c r="C116" s="87" t="s">
        <v>233</v>
      </c>
      <c r="D116" s="69" t="s">
        <v>17</v>
      </c>
      <c r="E116" s="88">
        <v>200</v>
      </c>
      <c r="F116" s="92">
        <v>84.11</v>
      </c>
      <c r="G116" s="66">
        <f t="shared" si="4"/>
        <v>105.1375</v>
      </c>
      <c r="H116" s="66">
        <f t="shared" si="5"/>
        <v>21027.5</v>
      </c>
      <c r="I116" s="44"/>
      <c r="J116" s="22"/>
      <c r="K116" s="23"/>
    </row>
    <row r="117" spans="1:11" s="14" customFormat="1" ht="15.75" x14ac:dyDescent="0.25">
      <c r="A117" s="69" t="s">
        <v>234</v>
      </c>
      <c r="B117" s="83" t="s">
        <v>235</v>
      </c>
      <c r="C117" s="84" t="s">
        <v>236</v>
      </c>
      <c r="D117" s="89" t="s">
        <v>92</v>
      </c>
      <c r="E117" s="90">
        <v>10</v>
      </c>
      <c r="F117" s="92">
        <v>253</v>
      </c>
      <c r="G117" s="66">
        <f t="shared" si="4"/>
        <v>316.25</v>
      </c>
      <c r="H117" s="66">
        <f t="shared" si="5"/>
        <v>3162.5</v>
      </c>
      <c r="I117" s="46"/>
      <c r="J117" s="38"/>
      <c r="K117" s="39"/>
    </row>
    <row r="118" spans="1:11" ht="15.75" x14ac:dyDescent="0.25">
      <c r="A118" s="69" t="s">
        <v>237</v>
      </c>
      <c r="B118" s="86" t="s">
        <v>238</v>
      </c>
      <c r="C118" s="87" t="s">
        <v>239</v>
      </c>
      <c r="D118" s="69" t="s">
        <v>17</v>
      </c>
      <c r="E118" s="88">
        <v>50</v>
      </c>
      <c r="F118" s="92">
        <v>11.43</v>
      </c>
      <c r="G118" s="66">
        <f t="shared" si="4"/>
        <v>14.2875</v>
      </c>
      <c r="H118" s="66">
        <f t="shared" si="5"/>
        <v>714.375</v>
      </c>
      <c r="I118" s="44"/>
      <c r="J118" s="22"/>
      <c r="K118" s="23"/>
    </row>
    <row r="119" spans="1:11" s="14" customFormat="1" ht="47.25" x14ac:dyDescent="0.25">
      <c r="A119" s="69" t="s">
        <v>240</v>
      </c>
      <c r="B119" s="83" t="s">
        <v>241</v>
      </c>
      <c r="C119" s="93" t="s">
        <v>722</v>
      </c>
      <c r="D119" s="94" t="s">
        <v>17</v>
      </c>
      <c r="E119" s="95">
        <v>300</v>
      </c>
      <c r="F119" s="96">
        <v>52.42</v>
      </c>
      <c r="G119" s="66">
        <f t="shared" si="4"/>
        <v>65.525000000000006</v>
      </c>
      <c r="H119" s="66">
        <f t="shared" si="5"/>
        <v>19657.5</v>
      </c>
      <c r="I119" s="47"/>
      <c r="J119" s="36"/>
      <c r="K119" s="37"/>
    </row>
    <row r="120" spans="1:11" s="14" customFormat="1" ht="47.25" x14ac:dyDescent="0.25">
      <c r="A120" s="69" t="s">
        <v>242</v>
      </c>
      <c r="B120" s="83" t="s">
        <v>243</v>
      </c>
      <c r="C120" s="93" t="s">
        <v>723</v>
      </c>
      <c r="D120" s="94" t="s">
        <v>17</v>
      </c>
      <c r="E120" s="95">
        <v>300</v>
      </c>
      <c r="F120" s="96">
        <v>92.94</v>
      </c>
      <c r="G120" s="66">
        <f t="shared" si="4"/>
        <v>116.175</v>
      </c>
      <c r="H120" s="66">
        <f t="shared" si="5"/>
        <v>34852.5</v>
      </c>
      <c r="I120" s="47"/>
      <c r="J120" s="36"/>
      <c r="K120" s="37"/>
    </row>
    <row r="121" spans="1:11" s="14" customFormat="1" ht="47.25" x14ac:dyDescent="0.25">
      <c r="A121" s="69" t="s">
        <v>244</v>
      </c>
      <c r="B121" s="83" t="s">
        <v>245</v>
      </c>
      <c r="C121" s="93" t="s">
        <v>724</v>
      </c>
      <c r="D121" s="94" t="s">
        <v>17</v>
      </c>
      <c r="E121" s="95">
        <v>300</v>
      </c>
      <c r="F121" s="96">
        <v>124.34</v>
      </c>
      <c r="G121" s="66">
        <f t="shared" si="4"/>
        <v>155.42500000000001</v>
      </c>
      <c r="H121" s="66">
        <f t="shared" si="5"/>
        <v>46627.5</v>
      </c>
      <c r="I121" s="47"/>
      <c r="J121" s="36"/>
      <c r="K121" s="37"/>
    </row>
    <row r="122" spans="1:11" ht="15.75" x14ac:dyDescent="0.25">
      <c r="A122" s="69" t="s">
        <v>246</v>
      </c>
      <c r="B122" s="86" t="s">
        <v>247</v>
      </c>
      <c r="C122" s="87" t="s">
        <v>248</v>
      </c>
      <c r="D122" s="69" t="s">
        <v>17</v>
      </c>
      <c r="E122" s="88">
        <v>100</v>
      </c>
      <c r="F122" s="92">
        <v>22.95</v>
      </c>
      <c r="G122" s="66">
        <f t="shared" si="4"/>
        <v>28.6875</v>
      </c>
      <c r="H122" s="66">
        <f t="shared" si="5"/>
        <v>2868.75</v>
      </c>
      <c r="I122" s="44"/>
      <c r="J122" s="22"/>
      <c r="K122" s="23"/>
    </row>
    <row r="123" spans="1:11" ht="15.75" x14ac:dyDescent="0.25">
      <c r="A123" s="69" t="s">
        <v>249</v>
      </c>
      <c r="B123" s="86" t="s">
        <v>250</v>
      </c>
      <c r="C123" s="87" t="s">
        <v>251</v>
      </c>
      <c r="D123" s="69" t="s">
        <v>17</v>
      </c>
      <c r="E123" s="88">
        <v>80</v>
      </c>
      <c r="F123" s="92">
        <v>56.54</v>
      </c>
      <c r="G123" s="66">
        <f t="shared" si="4"/>
        <v>70.674999999999997</v>
      </c>
      <c r="H123" s="66">
        <f t="shared" si="5"/>
        <v>5654</v>
      </c>
      <c r="I123" s="44"/>
      <c r="J123" s="22"/>
      <c r="K123" s="23"/>
    </row>
    <row r="124" spans="1:11" ht="15.75" x14ac:dyDescent="0.25">
      <c r="A124" s="69" t="s">
        <v>252</v>
      </c>
      <c r="B124" s="86" t="s">
        <v>253</v>
      </c>
      <c r="C124" s="87" t="s">
        <v>254</v>
      </c>
      <c r="D124" s="69" t="s">
        <v>17</v>
      </c>
      <c r="E124" s="88">
        <v>100</v>
      </c>
      <c r="F124" s="92">
        <v>20.010000000000002</v>
      </c>
      <c r="G124" s="66">
        <f t="shared" si="4"/>
        <v>25.012500000000003</v>
      </c>
      <c r="H124" s="66">
        <f t="shared" si="5"/>
        <v>2501.2500000000005</v>
      </c>
      <c r="I124" s="44"/>
      <c r="J124" s="22"/>
      <c r="K124" s="23"/>
    </row>
    <row r="125" spans="1:11" ht="15.75" x14ac:dyDescent="0.25">
      <c r="A125" s="69" t="s">
        <v>255</v>
      </c>
      <c r="B125" s="86" t="s">
        <v>256</v>
      </c>
      <c r="C125" s="87" t="s">
        <v>257</v>
      </c>
      <c r="D125" s="69" t="s">
        <v>17</v>
      </c>
      <c r="E125" s="88">
        <v>80</v>
      </c>
      <c r="F125" s="92">
        <v>42.16</v>
      </c>
      <c r="G125" s="66">
        <f t="shared" si="4"/>
        <v>52.699999999999996</v>
      </c>
      <c r="H125" s="66">
        <f t="shared" si="5"/>
        <v>4216</v>
      </c>
      <c r="I125" s="44"/>
      <c r="J125" s="22"/>
      <c r="K125" s="23"/>
    </row>
    <row r="126" spans="1:11" s="13" customFormat="1" ht="15.75" x14ac:dyDescent="0.25">
      <c r="A126" s="69" t="s">
        <v>258</v>
      </c>
      <c r="B126" s="83" t="s">
        <v>259</v>
      </c>
      <c r="C126" s="84" t="s">
        <v>260</v>
      </c>
      <c r="D126" s="89" t="s">
        <v>17</v>
      </c>
      <c r="E126" s="90">
        <v>500</v>
      </c>
      <c r="F126" s="92">
        <v>17.420000000000002</v>
      </c>
      <c r="G126" s="66">
        <f t="shared" si="4"/>
        <v>21.775000000000002</v>
      </c>
      <c r="H126" s="66">
        <f t="shared" si="5"/>
        <v>10887.500000000002</v>
      </c>
      <c r="I126" s="44"/>
      <c r="J126" s="22"/>
      <c r="K126" s="23"/>
    </row>
    <row r="127" spans="1:11" s="13" customFormat="1" ht="15.75" x14ac:dyDescent="0.25">
      <c r="A127" s="69" t="s">
        <v>261</v>
      </c>
      <c r="B127" s="83" t="s">
        <v>262</v>
      </c>
      <c r="C127" s="84" t="s">
        <v>263</v>
      </c>
      <c r="D127" s="89" t="s">
        <v>17</v>
      </c>
      <c r="E127" s="90">
        <v>200</v>
      </c>
      <c r="F127" s="92">
        <v>32.15</v>
      </c>
      <c r="G127" s="66">
        <f t="shared" si="4"/>
        <v>40.1875</v>
      </c>
      <c r="H127" s="66">
        <f t="shared" si="5"/>
        <v>8037.5</v>
      </c>
      <c r="I127" s="44"/>
      <c r="J127" s="22"/>
      <c r="K127" s="23"/>
    </row>
    <row r="128" spans="1:11" s="13" customFormat="1" ht="47.25" x14ac:dyDescent="0.25">
      <c r="A128" s="69" t="s">
        <v>264</v>
      </c>
      <c r="B128" s="83" t="s">
        <v>265</v>
      </c>
      <c r="C128" s="93" t="s">
        <v>725</v>
      </c>
      <c r="D128" s="94" t="s">
        <v>17</v>
      </c>
      <c r="E128" s="95">
        <v>150</v>
      </c>
      <c r="F128" s="96">
        <v>104.89</v>
      </c>
      <c r="G128" s="66">
        <f t="shared" si="4"/>
        <v>131.11250000000001</v>
      </c>
      <c r="H128" s="66">
        <f t="shared" si="5"/>
        <v>19666.875</v>
      </c>
      <c r="I128" s="48"/>
      <c r="J128" s="24"/>
      <c r="K128" s="25"/>
    </row>
    <row r="129" spans="1:11" s="13" customFormat="1" ht="31.5" x14ac:dyDescent="0.25">
      <c r="A129" s="69" t="s">
        <v>266</v>
      </c>
      <c r="B129" s="97" t="s">
        <v>267</v>
      </c>
      <c r="C129" s="98" t="s">
        <v>268</v>
      </c>
      <c r="D129" s="94" t="s">
        <v>29</v>
      </c>
      <c r="E129" s="95">
        <v>100</v>
      </c>
      <c r="F129" s="96">
        <v>89.78</v>
      </c>
      <c r="G129" s="66">
        <f t="shared" si="4"/>
        <v>112.22499999999999</v>
      </c>
      <c r="H129" s="66">
        <f t="shared" si="5"/>
        <v>11222.5</v>
      </c>
      <c r="I129" s="48"/>
      <c r="J129" s="24"/>
      <c r="K129" s="25"/>
    </row>
    <row r="130" spans="1:11" s="13" customFormat="1" ht="15.75" x14ac:dyDescent="0.25">
      <c r="A130" s="69" t="s">
        <v>269</v>
      </c>
      <c r="B130" s="83" t="s">
        <v>270</v>
      </c>
      <c r="C130" s="84" t="s">
        <v>271</v>
      </c>
      <c r="D130" s="89" t="s">
        <v>17</v>
      </c>
      <c r="E130" s="90">
        <v>200</v>
      </c>
      <c r="F130" s="92">
        <v>76.150000000000006</v>
      </c>
      <c r="G130" s="66">
        <f t="shared" si="4"/>
        <v>95.1875</v>
      </c>
      <c r="H130" s="66">
        <f t="shared" si="5"/>
        <v>19037.5</v>
      </c>
      <c r="I130" s="44"/>
      <c r="J130" s="22"/>
      <c r="K130" s="23"/>
    </row>
    <row r="131" spans="1:11" s="14" customFormat="1" ht="15.75" x14ac:dyDescent="0.25">
      <c r="A131" s="69" t="s">
        <v>272</v>
      </c>
      <c r="B131" s="83" t="s">
        <v>273</v>
      </c>
      <c r="C131" s="84" t="s">
        <v>274</v>
      </c>
      <c r="D131" s="89" t="s">
        <v>29</v>
      </c>
      <c r="E131" s="90">
        <v>100</v>
      </c>
      <c r="F131" s="92">
        <v>35.96</v>
      </c>
      <c r="G131" s="66">
        <f t="shared" si="4"/>
        <v>44.95</v>
      </c>
      <c r="H131" s="66">
        <f t="shared" si="5"/>
        <v>4495</v>
      </c>
      <c r="I131" s="44"/>
      <c r="J131" s="22"/>
      <c r="K131" s="23"/>
    </row>
    <row r="132" spans="1:11" s="14" customFormat="1" ht="31.5" x14ac:dyDescent="0.25">
      <c r="A132" s="69" t="s">
        <v>662</v>
      </c>
      <c r="B132" s="83" t="s">
        <v>653</v>
      </c>
      <c r="C132" s="84" t="s">
        <v>654</v>
      </c>
      <c r="D132" s="89" t="s">
        <v>29</v>
      </c>
      <c r="E132" s="90">
        <v>369.4</v>
      </c>
      <c r="F132" s="92">
        <v>199.49</v>
      </c>
      <c r="G132" s="66">
        <f t="shared" si="4"/>
        <v>249.36250000000001</v>
      </c>
      <c r="H132" s="66">
        <f t="shared" si="5"/>
        <v>92114.507499999992</v>
      </c>
      <c r="I132" s="44"/>
      <c r="J132" s="22"/>
      <c r="K132" s="23"/>
    </row>
    <row r="133" spans="1:11" s="14" customFormat="1" ht="31.5" x14ac:dyDescent="0.25">
      <c r="A133" s="69" t="s">
        <v>663</v>
      </c>
      <c r="B133" s="83" t="s">
        <v>659</v>
      </c>
      <c r="C133" s="84" t="s">
        <v>660</v>
      </c>
      <c r="D133" s="85" t="s">
        <v>29</v>
      </c>
      <c r="E133" s="90">
        <v>72.400000000000006</v>
      </c>
      <c r="F133" s="92">
        <v>60.44</v>
      </c>
      <c r="G133" s="66">
        <f t="shared" si="4"/>
        <v>75.55</v>
      </c>
      <c r="H133" s="66">
        <f t="shared" si="5"/>
        <v>5469.8200000000006</v>
      </c>
      <c r="I133" s="44"/>
      <c r="J133" s="22"/>
      <c r="K133" s="23"/>
    </row>
    <row r="134" spans="1:11" s="14" customFormat="1" ht="78.75" x14ac:dyDescent="0.25">
      <c r="A134" s="69" t="s">
        <v>666</v>
      </c>
      <c r="B134" s="83" t="s">
        <v>664</v>
      </c>
      <c r="C134" s="84" t="s">
        <v>665</v>
      </c>
      <c r="D134" s="99" t="s">
        <v>17</v>
      </c>
      <c r="E134" s="90">
        <v>487</v>
      </c>
      <c r="F134" s="92">
        <f>'COMPOSIÇÕES UNITÁRIAS'!F37</f>
        <v>283.87</v>
      </c>
      <c r="G134" s="66">
        <f t="shared" si="4"/>
        <v>354.83749999999998</v>
      </c>
      <c r="H134" s="66">
        <f t="shared" si="5"/>
        <v>172805.86249999999</v>
      </c>
      <c r="I134" s="46"/>
      <c r="J134" s="38"/>
      <c r="K134" s="39"/>
    </row>
    <row r="135" spans="1:11" s="14" customFormat="1" ht="31.5" x14ac:dyDescent="0.25">
      <c r="A135" s="69" t="s">
        <v>827</v>
      </c>
      <c r="B135" s="83" t="s">
        <v>642</v>
      </c>
      <c r="C135" s="84" t="s">
        <v>643</v>
      </c>
      <c r="D135" s="99" t="s">
        <v>661</v>
      </c>
      <c r="E135" s="90">
        <v>448</v>
      </c>
      <c r="F135" s="92">
        <f>'COMPOSIÇÕES UNITÁRIAS'!F234</f>
        <v>20.04</v>
      </c>
      <c r="G135" s="66">
        <f t="shared" si="4"/>
        <v>25.049999999999997</v>
      </c>
      <c r="H135" s="66">
        <f t="shared" si="5"/>
        <v>11222.399999999998</v>
      </c>
      <c r="I135" s="46"/>
      <c r="J135" s="38"/>
      <c r="K135" s="39"/>
    </row>
    <row r="136" spans="1:11" s="14" customFormat="1" ht="47.25" x14ac:dyDescent="0.25">
      <c r="A136" s="69" t="s">
        <v>828</v>
      </c>
      <c r="B136" s="65" t="s">
        <v>650</v>
      </c>
      <c r="C136" s="79" t="s">
        <v>726</v>
      </c>
      <c r="D136" s="65" t="s">
        <v>17</v>
      </c>
      <c r="E136" s="80">
        <v>687</v>
      </c>
      <c r="F136" s="66">
        <f>'COMPOSIÇÕES UNITÁRIAS'!F117</f>
        <v>269.07</v>
      </c>
      <c r="G136" s="66">
        <f t="shared" si="4"/>
        <v>336.33749999999998</v>
      </c>
      <c r="H136" s="66">
        <f t="shared" si="5"/>
        <v>231063.86249999999</v>
      </c>
      <c r="I136" s="42"/>
      <c r="J136" s="42"/>
      <c r="K136" s="42"/>
    </row>
    <row r="137" spans="1:11" s="14" customFormat="1" ht="31.5" x14ac:dyDescent="0.25">
      <c r="A137" s="69" t="s">
        <v>829</v>
      </c>
      <c r="B137" s="83" t="s">
        <v>674</v>
      </c>
      <c r="C137" s="84" t="s">
        <v>675</v>
      </c>
      <c r="D137" s="100" t="s">
        <v>29</v>
      </c>
      <c r="E137" s="80">
        <v>30</v>
      </c>
      <c r="F137" s="66">
        <v>102.53</v>
      </c>
      <c r="G137" s="66">
        <f t="shared" si="4"/>
        <v>128.16249999999999</v>
      </c>
      <c r="H137" s="66">
        <f t="shared" si="5"/>
        <v>3844.875</v>
      </c>
      <c r="I137" s="42"/>
      <c r="J137" s="42"/>
      <c r="K137" s="42"/>
    </row>
    <row r="138" spans="1:11" s="14" customFormat="1" ht="15.75" x14ac:dyDescent="0.25">
      <c r="A138" s="69" t="s">
        <v>830</v>
      </c>
      <c r="B138" s="83" t="s">
        <v>692</v>
      </c>
      <c r="C138" s="84" t="s">
        <v>693</v>
      </c>
      <c r="D138" s="85" t="s">
        <v>29</v>
      </c>
      <c r="E138" s="80">
        <v>30.75</v>
      </c>
      <c r="F138" s="66">
        <v>120.51</v>
      </c>
      <c r="G138" s="66">
        <f t="shared" si="4"/>
        <v>150.63750000000002</v>
      </c>
      <c r="H138" s="66">
        <f t="shared" si="5"/>
        <v>4632.1031250000005</v>
      </c>
      <c r="I138" s="42"/>
      <c r="J138" s="42"/>
      <c r="K138" s="42"/>
    </row>
    <row r="139" spans="1:11" s="14" customFormat="1" ht="63" x14ac:dyDescent="0.25">
      <c r="A139" s="69" t="s">
        <v>831</v>
      </c>
      <c r="B139" s="83" t="s">
        <v>698</v>
      </c>
      <c r="C139" s="84" t="s">
        <v>727</v>
      </c>
      <c r="D139" s="85" t="s">
        <v>678</v>
      </c>
      <c r="E139" s="80">
        <v>326.14</v>
      </c>
      <c r="F139" s="66">
        <f>'COMPOSIÇÕES UNITÁRIAS'!F226</f>
        <v>17.010000000000002</v>
      </c>
      <c r="G139" s="66">
        <f t="shared" si="4"/>
        <v>21.262500000000003</v>
      </c>
      <c r="H139" s="66">
        <f t="shared" si="5"/>
        <v>6934.5517500000005</v>
      </c>
      <c r="I139" s="42"/>
      <c r="J139" s="42"/>
      <c r="K139" s="42"/>
    </row>
    <row r="140" spans="1:11" s="14" customFormat="1" ht="15.75" x14ac:dyDescent="0.25">
      <c r="A140" s="69" t="s">
        <v>832</v>
      </c>
      <c r="B140" s="83" t="s">
        <v>813</v>
      </c>
      <c r="C140" s="84" t="s">
        <v>812</v>
      </c>
      <c r="D140" s="85" t="s">
        <v>17</v>
      </c>
      <c r="E140" s="80">
        <v>500</v>
      </c>
      <c r="F140" s="66">
        <v>2.82</v>
      </c>
      <c r="G140" s="66">
        <f t="shared" si="4"/>
        <v>3.5249999999999999</v>
      </c>
      <c r="H140" s="66">
        <f t="shared" si="5"/>
        <v>1762.5</v>
      </c>
      <c r="I140" s="42"/>
      <c r="J140" s="42"/>
      <c r="K140" s="42"/>
    </row>
    <row r="141" spans="1:11" ht="15.75" x14ac:dyDescent="0.25">
      <c r="A141" s="72"/>
      <c r="B141" s="72"/>
      <c r="C141" s="72"/>
      <c r="D141" s="72"/>
      <c r="E141" s="67"/>
      <c r="F141" s="203"/>
      <c r="G141" s="67" t="s">
        <v>209</v>
      </c>
      <c r="H141" s="66">
        <f>SUM(H110:H140)</f>
        <v>805102.48237499991</v>
      </c>
      <c r="I141" s="16"/>
      <c r="J141" s="26"/>
      <c r="K141" s="27"/>
    </row>
    <row r="142" spans="1:11" ht="15.75" x14ac:dyDescent="0.25">
      <c r="A142" s="72"/>
      <c r="B142" s="72"/>
      <c r="C142" s="72"/>
      <c r="D142" s="72"/>
      <c r="E142" s="72"/>
      <c r="F142" s="203"/>
      <c r="G142" s="66"/>
      <c r="H142" s="66"/>
      <c r="I142" s="16"/>
      <c r="J142" s="16"/>
      <c r="K142" s="16"/>
    </row>
    <row r="143" spans="1:11" ht="15.75" x14ac:dyDescent="0.25">
      <c r="A143" s="71" t="s">
        <v>275</v>
      </c>
      <c r="B143" s="72"/>
      <c r="C143" s="73" t="s">
        <v>276</v>
      </c>
      <c r="D143" s="72"/>
      <c r="E143" s="72"/>
      <c r="F143" s="203"/>
      <c r="G143" s="66"/>
      <c r="H143" s="66"/>
      <c r="I143" s="16"/>
      <c r="J143" s="16"/>
      <c r="K143" s="16"/>
    </row>
    <row r="144" spans="1:11" ht="47.25" x14ac:dyDescent="0.25">
      <c r="A144" s="69" t="s">
        <v>277</v>
      </c>
      <c r="B144" s="86" t="s">
        <v>278</v>
      </c>
      <c r="C144" s="101" t="s">
        <v>728</v>
      </c>
      <c r="D144" s="69" t="s">
        <v>17</v>
      </c>
      <c r="E144" s="102">
        <v>50</v>
      </c>
      <c r="F144" s="96">
        <v>26.48</v>
      </c>
      <c r="G144" s="66">
        <f t="shared" si="4"/>
        <v>33.1</v>
      </c>
      <c r="H144" s="66">
        <f t="shared" si="5"/>
        <v>1655</v>
      </c>
      <c r="I144" s="49"/>
      <c r="J144" s="28"/>
      <c r="K144" s="29"/>
    </row>
    <row r="145" spans="1:11" ht="47.25" x14ac:dyDescent="0.25">
      <c r="A145" s="69" t="s">
        <v>279</v>
      </c>
      <c r="B145" s="103" t="s">
        <v>280</v>
      </c>
      <c r="C145" s="101" t="s">
        <v>729</v>
      </c>
      <c r="D145" s="69" t="s">
        <v>17</v>
      </c>
      <c r="E145" s="104">
        <v>200</v>
      </c>
      <c r="F145" s="96">
        <v>58.75</v>
      </c>
      <c r="G145" s="66">
        <f t="shared" si="4"/>
        <v>73.4375</v>
      </c>
      <c r="H145" s="66">
        <f t="shared" si="5"/>
        <v>14687.5</v>
      </c>
      <c r="I145" s="49"/>
      <c r="J145" s="28"/>
      <c r="K145" s="29"/>
    </row>
    <row r="146" spans="1:11" ht="15.75" x14ac:dyDescent="0.25">
      <c r="A146" s="69" t="s">
        <v>281</v>
      </c>
      <c r="B146" s="86" t="s">
        <v>283</v>
      </c>
      <c r="C146" s="87" t="s">
        <v>284</v>
      </c>
      <c r="D146" s="69" t="s">
        <v>17</v>
      </c>
      <c r="E146" s="88">
        <v>200</v>
      </c>
      <c r="F146" s="92">
        <v>7.46</v>
      </c>
      <c r="G146" s="66">
        <f t="shared" si="4"/>
        <v>9.3249999999999993</v>
      </c>
      <c r="H146" s="66">
        <f t="shared" si="5"/>
        <v>1864.9999999999998</v>
      </c>
      <c r="I146" s="50"/>
      <c r="J146" s="30"/>
      <c r="K146" s="31"/>
    </row>
    <row r="147" spans="1:11" ht="31.5" x14ac:dyDescent="0.25">
      <c r="A147" s="69" t="s">
        <v>282</v>
      </c>
      <c r="B147" s="86" t="s">
        <v>286</v>
      </c>
      <c r="C147" s="87" t="s">
        <v>287</v>
      </c>
      <c r="D147" s="69" t="s">
        <v>17</v>
      </c>
      <c r="E147" s="88">
        <v>250</v>
      </c>
      <c r="F147" s="92">
        <v>8.6300000000000008</v>
      </c>
      <c r="G147" s="66">
        <f t="shared" si="4"/>
        <v>10.787500000000001</v>
      </c>
      <c r="H147" s="66">
        <f t="shared" si="5"/>
        <v>2696.8750000000005</v>
      </c>
      <c r="I147" s="50"/>
      <c r="J147" s="30"/>
      <c r="K147" s="31"/>
    </row>
    <row r="148" spans="1:11" ht="31.5" x14ac:dyDescent="0.25">
      <c r="A148" s="69" t="s">
        <v>285</v>
      </c>
      <c r="B148" s="86" t="s">
        <v>289</v>
      </c>
      <c r="C148" s="87" t="s">
        <v>290</v>
      </c>
      <c r="D148" s="69" t="s">
        <v>17</v>
      </c>
      <c r="E148" s="88">
        <v>100</v>
      </c>
      <c r="F148" s="92">
        <v>10.220000000000001</v>
      </c>
      <c r="G148" s="66">
        <f t="shared" si="4"/>
        <v>12.775</v>
      </c>
      <c r="H148" s="66">
        <f t="shared" si="5"/>
        <v>1277.5</v>
      </c>
      <c r="I148" s="50"/>
      <c r="J148" s="30"/>
      <c r="K148" s="31"/>
    </row>
    <row r="149" spans="1:11" ht="31.5" x14ac:dyDescent="0.25">
      <c r="A149" s="69" t="s">
        <v>288</v>
      </c>
      <c r="B149" s="86" t="s">
        <v>292</v>
      </c>
      <c r="C149" s="105" t="s">
        <v>293</v>
      </c>
      <c r="D149" s="69" t="s">
        <v>17</v>
      </c>
      <c r="E149" s="104">
        <v>600</v>
      </c>
      <c r="F149" s="96">
        <v>28.58</v>
      </c>
      <c r="G149" s="66">
        <f t="shared" si="4"/>
        <v>35.724999999999994</v>
      </c>
      <c r="H149" s="66">
        <f t="shared" si="5"/>
        <v>21434.999999999996</v>
      </c>
      <c r="I149" s="49"/>
      <c r="J149" s="28"/>
      <c r="K149" s="29"/>
    </row>
    <row r="150" spans="1:11" ht="47.25" x14ac:dyDescent="0.25">
      <c r="A150" s="69" t="s">
        <v>291</v>
      </c>
      <c r="B150" s="86" t="s">
        <v>294</v>
      </c>
      <c r="C150" s="101" t="s">
        <v>730</v>
      </c>
      <c r="D150" s="69" t="s">
        <v>29</v>
      </c>
      <c r="E150" s="102">
        <v>100</v>
      </c>
      <c r="F150" s="96">
        <v>14.16</v>
      </c>
      <c r="G150" s="66">
        <f t="shared" si="4"/>
        <v>17.7</v>
      </c>
      <c r="H150" s="66">
        <f t="shared" si="5"/>
        <v>1770</v>
      </c>
      <c r="I150" s="49"/>
      <c r="J150" s="28"/>
      <c r="K150" s="29"/>
    </row>
    <row r="151" spans="1:11" ht="15.75" x14ac:dyDescent="0.25">
      <c r="A151" s="72"/>
      <c r="B151" s="72"/>
      <c r="C151" s="72"/>
      <c r="D151" s="72"/>
      <c r="E151" s="67"/>
      <c r="F151" s="203"/>
      <c r="G151" s="67" t="s">
        <v>209</v>
      </c>
      <c r="H151" s="66">
        <f>SUM(H144:H150)</f>
        <v>45386.875</v>
      </c>
      <c r="I151" s="16"/>
      <c r="J151" s="26"/>
      <c r="K151" s="27"/>
    </row>
    <row r="152" spans="1:11" ht="15.75" x14ac:dyDescent="0.25">
      <c r="A152" s="71" t="s">
        <v>295</v>
      </c>
      <c r="B152" s="72"/>
      <c r="C152" s="73" t="s">
        <v>296</v>
      </c>
      <c r="D152" s="72"/>
      <c r="E152" s="72"/>
      <c r="F152" s="203"/>
      <c r="G152" s="66"/>
      <c r="H152" s="66"/>
      <c r="I152" s="16"/>
      <c r="J152" s="16"/>
      <c r="K152" s="16"/>
    </row>
    <row r="153" spans="1:11" ht="15.75" x14ac:dyDescent="0.25">
      <c r="A153" s="69" t="s">
        <v>297</v>
      </c>
      <c r="B153" s="103" t="s">
        <v>298</v>
      </c>
      <c r="C153" s="87" t="s">
        <v>299</v>
      </c>
      <c r="D153" s="69" t="s">
        <v>17</v>
      </c>
      <c r="E153" s="88">
        <v>100</v>
      </c>
      <c r="F153" s="92">
        <v>37.86</v>
      </c>
      <c r="G153" s="66">
        <f t="shared" si="4"/>
        <v>47.325000000000003</v>
      </c>
      <c r="H153" s="66">
        <f t="shared" si="5"/>
        <v>4732.5</v>
      </c>
      <c r="I153" s="50"/>
      <c r="J153" s="30"/>
      <c r="K153" s="31"/>
    </row>
    <row r="154" spans="1:11" ht="15.75" x14ac:dyDescent="0.25">
      <c r="A154" s="69" t="s">
        <v>300</v>
      </c>
      <c r="B154" s="103" t="s">
        <v>301</v>
      </c>
      <c r="C154" s="87" t="s">
        <v>302</v>
      </c>
      <c r="D154" s="69" t="s">
        <v>17</v>
      </c>
      <c r="E154" s="88">
        <v>100</v>
      </c>
      <c r="F154" s="92">
        <v>45.31</v>
      </c>
      <c r="G154" s="66">
        <f t="shared" si="4"/>
        <v>56.637500000000003</v>
      </c>
      <c r="H154" s="66">
        <f t="shared" si="5"/>
        <v>5663.75</v>
      </c>
      <c r="I154" s="50"/>
      <c r="J154" s="30"/>
      <c r="K154" s="31"/>
    </row>
    <row r="155" spans="1:11" ht="31.5" x14ac:dyDescent="0.25">
      <c r="A155" s="69" t="s">
        <v>303</v>
      </c>
      <c r="B155" s="103" t="s">
        <v>1010</v>
      </c>
      <c r="C155" s="84" t="s">
        <v>1009</v>
      </c>
      <c r="D155" s="89" t="s">
        <v>17</v>
      </c>
      <c r="E155" s="90">
        <v>150</v>
      </c>
      <c r="F155" s="92">
        <v>53.26</v>
      </c>
      <c r="G155" s="66">
        <f t="shared" si="4"/>
        <v>66.575000000000003</v>
      </c>
      <c r="H155" s="66">
        <f t="shared" si="5"/>
        <v>9986.25</v>
      </c>
      <c r="I155" s="50"/>
      <c r="J155" s="30"/>
      <c r="K155" s="31"/>
    </row>
    <row r="156" spans="1:11" ht="31.5" x14ac:dyDescent="0.25">
      <c r="A156" s="69" t="s">
        <v>304</v>
      </c>
      <c r="B156" s="86" t="s">
        <v>305</v>
      </c>
      <c r="C156" s="105" t="s">
        <v>306</v>
      </c>
      <c r="D156" s="106" t="s">
        <v>17</v>
      </c>
      <c r="E156" s="102">
        <v>100</v>
      </c>
      <c r="F156" s="96">
        <v>137.11000000000001</v>
      </c>
      <c r="G156" s="66">
        <f t="shared" si="4"/>
        <v>171.38750000000002</v>
      </c>
      <c r="H156" s="66">
        <f t="shared" si="5"/>
        <v>17138.75</v>
      </c>
      <c r="I156" s="49"/>
      <c r="J156" s="28"/>
      <c r="K156" s="29"/>
    </row>
    <row r="157" spans="1:11" ht="31.5" x14ac:dyDescent="0.25">
      <c r="A157" s="69" t="s">
        <v>307</v>
      </c>
      <c r="B157" s="86" t="s">
        <v>309</v>
      </c>
      <c r="C157" s="105" t="s">
        <v>310</v>
      </c>
      <c r="D157" s="106" t="s">
        <v>17</v>
      </c>
      <c r="E157" s="102">
        <v>50</v>
      </c>
      <c r="F157" s="96">
        <v>3.27</v>
      </c>
      <c r="G157" s="66">
        <f t="shared" si="4"/>
        <v>4.0875000000000004</v>
      </c>
      <c r="H157" s="66">
        <f t="shared" si="5"/>
        <v>204.37500000000003</v>
      </c>
      <c r="I157" s="49"/>
      <c r="J157" s="28"/>
      <c r="K157" s="29"/>
    </row>
    <row r="158" spans="1:11" ht="15.75" x14ac:dyDescent="0.25">
      <c r="A158" s="69" t="s">
        <v>308</v>
      </c>
      <c r="B158" s="86" t="s">
        <v>312</v>
      </c>
      <c r="C158" s="87" t="s">
        <v>313</v>
      </c>
      <c r="D158" s="69" t="s">
        <v>17</v>
      </c>
      <c r="E158" s="88">
        <v>100</v>
      </c>
      <c r="F158" s="92">
        <v>13.08</v>
      </c>
      <c r="G158" s="66">
        <f t="shared" si="4"/>
        <v>16.350000000000001</v>
      </c>
      <c r="H158" s="66">
        <f t="shared" si="5"/>
        <v>1635.0000000000002</v>
      </c>
      <c r="I158" s="50"/>
      <c r="J158" s="30"/>
      <c r="K158" s="31"/>
    </row>
    <row r="159" spans="1:11" ht="15.75" x14ac:dyDescent="0.25">
      <c r="A159" s="69" t="s">
        <v>311</v>
      </c>
      <c r="B159" s="86" t="s">
        <v>315</v>
      </c>
      <c r="C159" s="87" t="s">
        <v>316</v>
      </c>
      <c r="D159" s="69" t="s">
        <v>17</v>
      </c>
      <c r="E159" s="88">
        <v>120</v>
      </c>
      <c r="F159" s="92">
        <v>47.66</v>
      </c>
      <c r="G159" s="66">
        <f t="shared" si="4"/>
        <v>59.574999999999996</v>
      </c>
      <c r="H159" s="66">
        <f t="shared" si="5"/>
        <v>7148.9999999999991</v>
      </c>
      <c r="I159" s="50"/>
      <c r="J159" s="30"/>
      <c r="K159" s="31"/>
    </row>
    <row r="160" spans="1:11" ht="31.5" x14ac:dyDescent="0.25">
      <c r="A160" s="69" t="s">
        <v>314</v>
      </c>
      <c r="B160" s="86" t="s">
        <v>627</v>
      </c>
      <c r="C160" s="87" t="s">
        <v>626</v>
      </c>
      <c r="D160" s="106" t="s">
        <v>108</v>
      </c>
      <c r="E160" s="102">
        <v>70</v>
      </c>
      <c r="F160" s="96">
        <v>79.63</v>
      </c>
      <c r="G160" s="66">
        <f t="shared" si="4"/>
        <v>99.537499999999994</v>
      </c>
      <c r="H160" s="66">
        <f t="shared" si="5"/>
        <v>6967.625</v>
      </c>
      <c r="I160" s="49"/>
      <c r="J160" s="28"/>
      <c r="K160" s="29"/>
    </row>
    <row r="161" spans="1:11" ht="15.75" x14ac:dyDescent="0.25">
      <c r="A161" s="69" t="s">
        <v>317</v>
      </c>
      <c r="B161" s="86" t="s">
        <v>793</v>
      </c>
      <c r="C161" s="87" t="s">
        <v>792</v>
      </c>
      <c r="D161" s="106" t="s">
        <v>17</v>
      </c>
      <c r="E161" s="102">
        <v>100</v>
      </c>
      <c r="F161" s="96">
        <v>257.23</v>
      </c>
      <c r="G161" s="66">
        <f t="shared" si="4"/>
        <v>321.53750000000002</v>
      </c>
      <c r="H161" s="66">
        <f t="shared" si="5"/>
        <v>32153.750000000004</v>
      </c>
      <c r="I161" s="49"/>
      <c r="J161" s="28"/>
      <c r="K161" s="29"/>
    </row>
    <row r="162" spans="1:11" ht="47.25" x14ac:dyDescent="0.25">
      <c r="A162" s="69" t="s">
        <v>318</v>
      </c>
      <c r="B162" s="86" t="s">
        <v>319</v>
      </c>
      <c r="C162" s="101" t="s">
        <v>731</v>
      </c>
      <c r="D162" s="106" t="s">
        <v>108</v>
      </c>
      <c r="E162" s="102">
        <v>115</v>
      </c>
      <c r="F162" s="96">
        <v>275.45999999999998</v>
      </c>
      <c r="G162" s="66">
        <f t="shared" si="4"/>
        <v>344.32499999999999</v>
      </c>
      <c r="H162" s="66">
        <f t="shared" si="5"/>
        <v>39597.375</v>
      </c>
      <c r="I162" s="49"/>
      <c r="J162" s="28"/>
      <c r="K162" s="29"/>
    </row>
    <row r="163" spans="1:11" ht="15.75" x14ac:dyDescent="0.25">
      <c r="A163" s="69" t="s">
        <v>320</v>
      </c>
      <c r="B163" s="86" t="s">
        <v>321</v>
      </c>
      <c r="C163" s="87" t="s">
        <v>322</v>
      </c>
      <c r="D163" s="69" t="s">
        <v>108</v>
      </c>
      <c r="E163" s="88">
        <v>100</v>
      </c>
      <c r="F163" s="92">
        <v>31.49</v>
      </c>
      <c r="G163" s="66">
        <f t="shared" si="4"/>
        <v>39.362499999999997</v>
      </c>
      <c r="H163" s="66">
        <f t="shared" si="5"/>
        <v>3936.2499999999995</v>
      </c>
      <c r="I163" s="50"/>
      <c r="J163" s="30"/>
      <c r="K163" s="31"/>
    </row>
    <row r="164" spans="1:11" ht="15.75" x14ac:dyDescent="0.25">
      <c r="A164" s="69" t="s">
        <v>794</v>
      </c>
      <c r="B164" s="86" t="s">
        <v>323</v>
      </c>
      <c r="C164" s="87" t="s">
        <v>324</v>
      </c>
      <c r="D164" s="69" t="s">
        <v>108</v>
      </c>
      <c r="E164" s="88">
        <v>50</v>
      </c>
      <c r="F164" s="92">
        <v>32.47</v>
      </c>
      <c r="G164" s="66">
        <f t="shared" si="4"/>
        <v>40.587499999999999</v>
      </c>
      <c r="H164" s="66">
        <f t="shared" si="5"/>
        <v>2029.375</v>
      </c>
      <c r="I164" s="50"/>
      <c r="J164" s="30"/>
      <c r="K164" s="31"/>
    </row>
    <row r="165" spans="1:11" ht="15.75" x14ac:dyDescent="0.25">
      <c r="A165" s="72"/>
      <c r="B165" s="72"/>
      <c r="C165" s="72"/>
      <c r="D165" s="72"/>
      <c r="E165" s="72"/>
      <c r="F165" s="203"/>
      <c r="G165" s="67" t="s">
        <v>209</v>
      </c>
      <c r="H165" s="66">
        <f>SUM(H153:H164)</f>
        <v>131194</v>
      </c>
      <c r="I165" s="16"/>
      <c r="J165" s="16"/>
      <c r="K165" s="16"/>
    </row>
    <row r="166" spans="1:11" ht="15.75" x14ac:dyDescent="0.25">
      <c r="A166" s="71" t="s">
        <v>325</v>
      </c>
      <c r="B166" s="72"/>
      <c r="C166" s="73" t="s">
        <v>326</v>
      </c>
      <c r="D166" s="72"/>
      <c r="E166" s="72"/>
      <c r="F166" s="203"/>
      <c r="G166" s="66"/>
      <c r="H166" s="66"/>
      <c r="I166" s="16"/>
      <c r="J166" s="16"/>
      <c r="K166" s="16"/>
    </row>
    <row r="167" spans="1:11" ht="31.5" x14ac:dyDescent="0.25">
      <c r="A167" s="69" t="s">
        <v>327</v>
      </c>
      <c r="B167" s="86" t="s">
        <v>328</v>
      </c>
      <c r="C167" s="87" t="s">
        <v>799</v>
      </c>
      <c r="D167" s="106" t="s">
        <v>17</v>
      </c>
      <c r="E167" s="102">
        <v>1600</v>
      </c>
      <c r="F167" s="96">
        <v>14.22</v>
      </c>
      <c r="G167" s="66">
        <f t="shared" si="4"/>
        <v>17.775000000000002</v>
      </c>
      <c r="H167" s="66">
        <f t="shared" si="5"/>
        <v>28440.000000000004</v>
      </c>
      <c r="I167" s="49"/>
      <c r="J167" s="28"/>
      <c r="K167" s="29"/>
    </row>
    <row r="168" spans="1:11" ht="31.5" x14ac:dyDescent="0.25">
      <c r="A168" s="69" t="s">
        <v>329</v>
      </c>
      <c r="B168" s="86" t="s">
        <v>330</v>
      </c>
      <c r="C168" s="87" t="s">
        <v>331</v>
      </c>
      <c r="D168" s="69" t="s">
        <v>17</v>
      </c>
      <c r="E168" s="107">
        <v>500</v>
      </c>
      <c r="F168" s="92">
        <v>10.72</v>
      </c>
      <c r="G168" s="66">
        <f t="shared" si="4"/>
        <v>13.4</v>
      </c>
      <c r="H168" s="66">
        <f t="shared" si="5"/>
        <v>6700</v>
      </c>
      <c r="I168" s="50"/>
      <c r="J168" s="30"/>
      <c r="K168" s="31"/>
    </row>
    <row r="169" spans="1:11" ht="31.5" x14ac:dyDescent="0.25">
      <c r="A169" s="69" t="s">
        <v>332</v>
      </c>
      <c r="B169" s="86" t="s">
        <v>796</v>
      </c>
      <c r="C169" s="87" t="s">
        <v>795</v>
      </c>
      <c r="D169" s="69" t="s">
        <v>17</v>
      </c>
      <c r="E169" s="107">
        <v>2000</v>
      </c>
      <c r="F169" s="92">
        <v>6.45</v>
      </c>
      <c r="G169" s="66">
        <f t="shared" si="4"/>
        <v>8.0625</v>
      </c>
      <c r="H169" s="66">
        <f t="shared" si="5"/>
        <v>16125</v>
      </c>
      <c r="I169" s="50"/>
      <c r="J169" s="30"/>
      <c r="K169" s="31"/>
    </row>
    <row r="170" spans="1:11" ht="47.25" x14ac:dyDescent="0.25">
      <c r="A170" s="69" t="s">
        <v>334</v>
      </c>
      <c r="B170" s="86" t="s">
        <v>798</v>
      </c>
      <c r="C170" s="87" t="s">
        <v>797</v>
      </c>
      <c r="D170" s="69" t="s">
        <v>17</v>
      </c>
      <c r="E170" s="107">
        <v>500</v>
      </c>
      <c r="F170" s="92">
        <v>6.25</v>
      </c>
      <c r="G170" s="66">
        <f t="shared" si="4"/>
        <v>7.8125</v>
      </c>
      <c r="H170" s="66">
        <f t="shared" si="5"/>
        <v>3906.25</v>
      </c>
      <c r="I170" s="50"/>
      <c r="J170" s="30"/>
      <c r="K170" s="31"/>
    </row>
    <row r="171" spans="1:11" ht="47.25" x14ac:dyDescent="0.25">
      <c r="A171" s="69" t="s">
        <v>337</v>
      </c>
      <c r="B171" s="86" t="s">
        <v>333</v>
      </c>
      <c r="C171" s="101" t="s">
        <v>732</v>
      </c>
      <c r="D171" s="106" t="s">
        <v>17</v>
      </c>
      <c r="E171" s="104">
        <v>250</v>
      </c>
      <c r="F171" s="96">
        <v>12.45</v>
      </c>
      <c r="G171" s="66">
        <f t="shared" si="4"/>
        <v>15.5625</v>
      </c>
      <c r="H171" s="66">
        <f t="shared" si="5"/>
        <v>3890.625</v>
      </c>
      <c r="I171" s="49"/>
      <c r="J171" s="28"/>
      <c r="K171" s="29"/>
    </row>
    <row r="172" spans="1:11" ht="31.5" x14ac:dyDescent="0.25">
      <c r="A172" s="69" t="s">
        <v>340</v>
      </c>
      <c r="B172" s="86" t="s">
        <v>803</v>
      </c>
      <c r="C172" s="101" t="s">
        <v>802</v>
      </c>
      <c r="D172" s="106" t="s">
        <v>17</v>
      </c>
      <c r="E172" s="107">
        <v>1000</v>
      </c>
      <c r="F172" s="96">
        <v>12.85</v>
      </c>
      <c r="G172" s="66">
        <f t="shared" si="4"/>
        <v>16.0625</v>
      </c>
      <c r="H172" s="66">
        <f t="shared" si="5"/>
        <v>16062.5</v>
      </c>
      <c r="I172" s="49"/>
      <c r="J172" s="28"/>
      <c r="K172" s="29"/>
    </row>
    <row r="173" spans="1:11" ht="15.75" x14ac:dyDescent="0.25">
      <c r="A173" s="69" t="s">
        <v>342</v>
      </c>
      <c r="B173" s="86" t="s">
        <v>801</v>
      </c>
      <c r="C173" s="101" t="s">
        <v>800</v>
      </c>
      <c r="D173" s="106" t="s">
        <v>17</v>
      </c>
      <c r="E173" s="104">
        <v>500</v>
      </c>
      <c r="F173" s="96">
        <v>5.93</v>
      </c>
      <c r="G173" s="66">
        <f t="shared" si="4"/>
        <v>7.4124999999999996</v>
      </c>
      <c r="H173" s="66">
        <f t="shared" si="5"/>
        <v>3706.25</v>
      </c>
      <c r="I173" s="49"/>
      <c r="J173" s="28"/>
      <c r="K173" s="29"/>
    </row>
    <row r="174" spans="1:11" ht="31.5" x14ac:dyDescent="0.25">
      <c r="A174" s="69" t="s">
        <v>344</v>
      </c>
      <c r="B174" s="86" t="s">
        <v>335</v>
      </c>
      <c r="C174" s="87" t="s">
        <v>336</v>
      </c>
      <c r="D174" s="69" t="s">
        <v>17</v>
      </c>
      <c r="E174" s="107">
        <v>500</v>
      </c>
      <c r="F174" s="92">
        <v>8.58</v>
      </c>
      <c r="G174" s="66">
        <f t="shared" si="4"/>
        <v>10.725</v>
      </c>
      <c r="H174" s="66">
        <f t="shared" si="5"/>
        <v>5362.5</v>
      </c>
      <c r="I174" s="50"/>
      <c r="J174" s="30"/>
      <c r="K174" s="31"/>
    </row>
    <row r="175" spans="1:11" ht="15.75" x14ac:dyDescent="0.25">
      <c r="A175" s="69" t="s">
        <v>347</v>
      </c>
      <c r="B175" s="86" t="s">
        <v>338</v>
      </c>
      <c r="C175" s="87" t="s">
        <v>339</v>
      </c>
      <c r="D175" s="69" t="s">
        <v>17</v>
      </c>
      <c r="E175" s="107">
        <v>500</v>
      </c>
      <c r="F175" s="92">
        <v>6.16</v>
      </c>
      <c r="G175" s="66">
        <f t="shared" si="4"/>
        <v>7.7</v>
      </c>
      <c r="H175" s="66">
        <f t="shared" si="5"/>
        <v>3850</v>
      </c>
      <c r="I175" s="50"/>
      <c r="J175" s="30"/>
      <c r="K175" s="31"/>
    </row>
    <row r="176" spans="1:11" ht="47.25" x14ac:dyDescent="0.25">
      <c r="A176" s="69" t="s">
        <v>646</v>
      </c>
      <c r="B176" s="86" t="s">
        <v>341</v>
      </c>
      <c r="C176" s="101" t="s">
        <v>733</v>
      </c>
      <c r="D176" s="106" t="s">
        <v>17</v>
      </c>
      <c r="E176" s="104">
        <v>2500</v>
      </c>
      <c r="F176" s="96">
        <v>33.78</v>
      </c>
      <c r="G176" s="66">
        <f t="shared" ref="G176:G181" si="6">F176*1.25</f>
        <v>42.225000000000001</v>
      </c>
      <c r="H176" s="66">
        <f t="shared" ref="H176:H181" si="7">G176*E176</f>
        <v>105562.5</v>
      </c>
      <c r="I176" s="49"/>
      <c r="J176" s="28"/>
      <c r="K176" s="29"/>
    </row>
    <row r="177" spans="1:11" ht="47.25" x14ac:dyDescent="0.25">
      <c r="A177" s="69" t="s">
        <v>652</v>
      </c>
      <c r="B177" s="86" t="s">
        <v>343</v>
      </c>
      <c r="C177" s="101" t="s">
        <v>734</v>
      </c>
      <c r="D177" s="106" t="s">
        <v>17</v>
      </c>
      <c r="E177" s="104">
        <v>500</v>
      </c>
      <c r="F177" s="96">
        <v>13.01</v>
      </c>
      <c r="G177" s="66">
        <f t="shared" si="6"/>
        <v>16.262499999999999</v>
      </c>
      <c r="H177" s="66">
        <f t="shared" si="7"/>
        <v>8131.25</v>
      </c>
      <c r="I177" s="49"/>
      <c r="J177" s="28"/>
      <c r="K177" s="29"/>
    </row>
    <row r="178" spans="1:11" ht="15.75" x14ac:dyDescent="0.25">
      <c r="A178" s="69" t="s">
        <v>833</v>
      </c>
      <c r="B178" s="86" t="s">
        <v>345</v>
      </c>
      <c r="C178" s="87" t="s">
        <v>346</v>
      </c>
      <c r="D178" s="69" t="s">
        <v>108</v>
      </c>
      <c r="E178" s="107">
        <v>100</v>
      </c>
      <c r="F178" s="92">
        <v>32.159999999999997</v>
      </c>
      <c r="G178" s="66">
        <f t="shared" si="6"/>
        <v>40.199999999999996</v>
      </c>
      <c r="H178" s="66">
        <f t="shared" si="7"/>
        <v>4019.9999999999995</v>
      </c>
      <c r="I178" s="50"/>
      <c r="J178" s="30"/>
      <c r="K178" s="31"/>
    </row>
    <row r="179" spans="1:11" ht="15.75" x14ac:dyDescent="0.25">
      <c r="A179" s="69" t="s">
        <v>834</v>
      </c>
      <c r="B179" s="86" t="s">
        <v>348</v>
      </c>
      <c r="C179" s="87" t="s">
        <v>349</v>
      </c>
      <c r="D179" s="69" t="s">
        <v>17</v>
      </c>
      <c r="E179" s="107">
        <v>500</v>
      </c>
      <c r="F179" s="92">
        <v>8.6199999999999992</v>
      </c>
      <c r="G179" s="66">
        <f t="shared" si="6"/>
        <v>10.774999999999999</v>
      </c>
      <c r="H179" s="66">
        <f t="shared" si="7"/>
        <v>5387.4999999999991</v>
      </c>
      <c r="I179" s="50"/>
      <c r="J179" s="30"/>
      <c r="K179" s="31"/>
    </row>
    <row r="180" spans="1:11" ht="47.25" x14ac:dyDescent="0.25">
      <c r="A180" s="69" t="s">
        <v>835</v>
      </c>
      <c r="B180" s="86" t="s">
        <v>644</v>
      </c>
      <c r="C180" s="87" t="s">
        <v>645</v>
      </c>
      <c r="D180" s="69" t="s">
        <v>17</v>
      </c>
      <c r="E180" s="107">
        <v>97.34</v>
      </c>
      <c r="F180" s="92">
        <v>32.24</v>
      </c>
      <c r="G180" s="66">
        <f t="shared" si="6"/>
        <v>40.300000000000004</v>
      </c>
      <c r="H180" s="66">
        <f t="shared" si="7"/>
        <v>3922.8020000000006</v>
      </c>
      <c r="I180" s="50"/>
      <c r="J180" s="30"/>
      <c r="K180" s="31"/>
    </row>
    <row r="181" spans="1:11" ht="110.25" x14ac:dyDescent="0.25">
      <c r="A181" s="69" t="s">
        <v>836</v>
      </c>
      <c r="B181" s="86" t="s">
        <v>651</v>
      </c>
      <c r="C181" s="87" t="s">
        <v>735</v>
      </c>
      <c r="D181" s="69" t="s">
        <v>17</v>
      </c>
      <c r="E181" s="107">
        <f>7755.83-2500</f>
        <v>5255.83</v>
      </c>
      <c r="F181" s="92">
        <f>'COMPOSIÇÕES UNITÁRIAS'!F46</f>
        <v>45.67</v>
      </c>
      <c r="G181" s="66">
        <f t="shared" si="6"/>
        <v>57.087500000000006</v>
      </c>
      <c r="H181" s="66">
        <f t="shared" si="7"/>
        <v>300042.19512500003</v>
      </c>
      <c r="I181" s="50"/>
      <c r="J181" s="30"/>
      <c r="K181" s="31"/>
    </row>
    <row r="182" spans="1:11" ht="15.75" x14ac:dyDescent="0.25">
      <c r="A182" s="72"/>
      <c r="B182" s="72"/>
      <c r="C182" s="72"/>
      <c r="D182" s="72"/>
      <c r="E182" s="67"/>
      <c r="F182" s="92"/>
      <c r="G182" s="67" t="s">
        <v>209</v>
      </c>
      <c r="H182" s="66">
        <f>SUM(H167:H181)</f>
        <v>515109.37212499999</v>
      </c>
      <c r="I182" s="16"/>
      <c r="J182" s="26"/>
      <c r="K182" s="27"/>
    </row>
    <row r="183" spans="1:11" s="14" customFormat="1" ht="15.75" x14ac:dyDescent="0.25">
      <c r="A183" s="133" t="s">
        <v>350</v>
      </c>
      <c r="B183" s="134"/>
      <c r="C183" s="135" t="s">
        <v>351</v>
      </c>
      <c r="D183" s="134"/>
      <c r="E183" s="134"/>
      <c r="F183" s="92"/>
      <c r="G183" s="66"/>
      <c r="H183" s="66"/>
      <c r="I183" s="136"/>
      <c r="J183" s="209"/>
      <c r="K183" s="209"/>
    </row>
    <row r="184" spans="1:11" ht="15.75" x14ac:dyDescent="0.25">
      <c r="A184" s="69" t="s">
        <v>352</v>
      </c>
      <c r="B184" s="103" t="s">
        <v>353</v>
      </c>
      <c r="C184" s="87" t="s">
        <v>354</v>
      </c>
      <c r="D184" s="69" t="s">
        <v>355</v>
      </c>
      <c r="E184" s="88">
        <v>20</v>
      </c>
      <c r="F184" s="92">
        <v>52.58</v>
      </c>
      <c r="G184" s="66">
        <f t="shared" ref="G184:G234" si="8">F184*1.25</f>
        <v>65.724999999999994</v>
      </c>
      <c r="H184" s="66">
        <f t="shared" ref="H184:H234" si="9">G184*E184</f>
        <v>1314.5</v>
      </c>
      <c r="I184" s="50"/>
      <c r="J184" s="30"/>
      <c r="K184" s="31"/>
    </row>
    <row r="185" spans="1:11" ht="15.75" x14ac:dyDescent="0.25">
      <c r="A185" s="69" t="s">
        <v>356</v>
      </c>
      <c r="B185" s="103" t="s">
        <v>357</v>
      </c>
      <c r="C185" s="87" t="s">
        <v>358</v>
      </c>
      <c r="D185" s="69" t="s">
        <v>355</v>
      </c>
      <c r="E185" s="88">
        <v>20</v>
      </c>
      <c r="F185" s="92">
        <v>84.99</v>
      </c>
      <c r="G185" s="66">
        <f t="shared" si="8"/>
        <v>106.2375</v>
      </c>
      <c r="H185" s="66">
        <f t="shared" si="9"/>
        <v>2124.75</v>
      </c>
      <c r="I185" s="50"/>
      <c r="J185" s="30"/>
      <c r="K185" s="31"/>
    </row>
    <row r="186" spans="1:11" ht="47.25" x14ac:dyDescent="0.25">
      <c r="A186" s="69" t="s">
        <v>359</v>
      </c>
      <c r="B186" s="103" t="s">
        <v>360</v>
      </c>
      <c r="C186" s="101" t="s">
        <v>736</v>
      </c>
      <c r="D186" s="106" t="s">
        <v>355</v>
      </c>
      <c r="E186" s="102">
        <v>20</v>
      </c>
      <c r="F186" s="92">
        <v>162.69999999999999</v>
      </c>
      <c r="G186" s="66">
        <f t="shared" si="8"/>
        <v>203.375</v>
      </c>
      <c r="H186" s="66">
        <f t="shared" si="9"/>
        <v>4067.5</v>
      </c>
      <c r="I186" s="49"/>
      <c r="J186" s="28"/>
      <c r="K186" s="29"/>
    </row>
    <row r="187" spans="1:11" ht="31.5" x14ac:dyDescent="0.25">
      <c r="A187" s="69" t="s">
        <v>361</v>
      </c>
      <c r="B187" s="103" t="s">
        <v>362</v>
      </c>
      <c r="C187" s="87" t="s">
        <v>363</v>
      </c>
      <c r="D187" s="69" t="s">
        <v>355</v>
      </c>
      <c r="E187" s="88">
        <v>10</v>
      </c>
      <c r="F187" s="92">
        <v>110.12</v>
      </c>
      <c r="G187" s="66">
        <f t="shared" si="8"/>
        <v>137.65</v>
      </c>
      <c r="H187" s="66">
        <f t="shared" si="9"/>
        <v>1376.5</v>
      </c>
      <c r="I187" s="50"/>
      <c r="J187" s="30"/>
      <c r="K187" s="31"/>
    </row>
    <row r="188" spans="1:11" ht="15.75" x14ac:dyDescent="0.25">
      <c r="A188" s="69" t="s">
        <v>364</v>
      </c>
      <c r="B188" s="103" t="s">
        <v>365</v>
      </c>
      <c r="C188" s="87" t="s">
        <v>366</v>
      </c>
      <c r="D188" s="69" t="s">
        <v>355</v>
      </c>
      <c r="E188" s="88">
        <v>50</v>
      </c>
      <c r="F188" s="92">
        <v>97.97</v>
      </c>
      <c r="G188" s="66">
        <f t="shared" si="8"/>
        <v>122.46250000000001</v>
      </c>
      <c r="H188" s="66">
        <f t="shared" si="9"/>
        <v>6123.125</v>
      </c>
      <c r="I188" s="50"/>
      <c r="J188" s="30"/>
      <c r="K188" s="31"/>
    </row>
    <row r="189" spans="1:11" ht="47.25" x14ac:dyDescent="0.25">
      <c r="A189" s="69" t="s">
        <v>367</v>
      </c>
      <c r="B189" s="103" t="s">
        <v>368</v>
      </c>
      <c r="C189" s="101" t="s">
        <v>737</v>
      </c>
      <c r="D189" s="106" t="s">
        <v>355</v>
      </c>
      <c r="E189" s="102">
        <v>50</v>
      </c>
      <c r="F189" s="92">
        <v>228.67</v>
      </c>
      <c r="G189" s="66">
        <f t="shared" si="8"/>
        <v>285.83749999999998</v>
      </c>
      <c r="H189" s="66">
        <f t="shared" si="9"/>
        <v>14291.874999999998</v>
      </c>
      <c r="I189" s="49"/>
      <c r="J189" s="28"/>
      <c r="K189" s="29"/>
    </row>
    <row r="190" spans="1:11" ht="47.25" x14ac:dyDescent="0.25">
      <c r="A190" s="69" t="s">
        <v>369</v>
      </c>
      <c r="B190" s="103" t="s">
        <v>370</v>
      </c>
      <c r="C190" s="101" t="s">
        <v>738</v>
      </c>
      <c r="D190" s="106" t="s">
        <v>355</v>
      </c>
      <c r="E190" s="102">
        <v>60</v>
      </c>
      <c r="F190" s="92">
        <v>114.94</v>
      </c>
      <c r="G190" s="66">
        <f t="shared" si="8"/>
        <v>143.67500000000001</v>
      </c>
      <c r="H190" s="66">
        <f t="shared" si="9"/>
        <v>8620.5</v>
      </c>
      <c r="I190" s="49"/>
      <c r="J190" s="28"/>
      <c r="K190" s="29"/>
    </row>
    <row r="191" spans="1:11" ht="63" x14ac:dyDescent="0.25">
      <c r="A191" s="69" t="s">
        <v>371</v>
      </c>
      <c r="B191" s="103" t="s">
        <v>372</v>
      </c>
      <c r="C191" s="101" t="s">
        <v>739</v>
      </c>
      <c r="D191" s="108" t="s">
        <v>92</v>
      </c>
      <c r="E191" s="109">
        <v>5</v>
      </c>
      <c r="F191" s="92">
        <v>1495.05</v>
      </c>
      <c r="G191" s="66">
        <f t="shared" si="8"/>
        <v>1868.8125</v>
      </c>
      <c r="H191" s="66">
        <f t="shared" si="9"/>
        <v>9344.0625</v>
      </c>
      <c r="I191" s="34"/>
      <c r="J191" s="35"/>
      <c r="K191" s="34"/>
    </row>
    <row r="192" spans="1:11" ht="15.75" x14ac:dyDescent="0.25">
      <c r="A192" s="69" t="s">
        <v>537</v>
      </c>
      <c r="B192" s="103" t="s">
        <v>538</v>
      </c>
      <c r="C192" s="101" t="s">
        <v>740</v>
      </c>
      <c r="D192" s="108" t="s">
        <v>355</v>
      </c>
      <c r="E192" s="109">
        <v>50</v>
      </c>
      <c r="F192" s="92">
        <v>31.31</v>
      </c>
      <c r="G192" s="66">
        <f t="shared" si="8"/>
        <v>39.137499999999996</v>
      </c>
      <c r="H192" s="66">
        <f t="shared" si="9"/>
        <v>1956.8749999999998</v>
      </c>
      <c r="I192" s="34"/>
      <c r="J192" s="35"/>
      <c r="K192" s="34"/>
    </row>
    <row r="193" spans="1:11" ht="15.75" x14ac:dyDescent="0.25">
      <c r="A193" s="69" t="s">
        <v>539</v>
      </c>
      <c r="B193" s="103" t="s">
        <v>540</v>
      </c>
      <c r="C193" s="101" t="s">
        <v>741</v>
      </c>
      <c r="D193" s="108" t="s">
        <v>355</v>
      </c>
      <c r="E193" s="109">
        <v>200</v>
      </c>
      <c r="F193" s="92">
        <v>29.49</v>
      </c>
      <c r="G193" s="66">
        <f t="shared" si="8"/>
        <v>36.862499999999997</v>
      </c>
      <c r="H193" s="66">
        <f t="shared" si="9"/>
        <v>7372.4999999999991</v>
      </c>
      <c r="I193" s="34"/>
      <c r="J193" s="35"/>
      <c r="K193" s="34"/>
    </row>
    <row r="194" spans="1:11" ht="15.75" x14ac:dyDescent="0.25">
      <c r="A194" s="69" t="s">
        <v>541</v>
      </c>
      <c r="B194" s="103" t="s">
        <v>542</v>
      </c>
      <c r="C194" s="101" t="s">
        <v>742</v>
      </c>
      <c r="D194" s="108" t="s">
        <v>355</v>
      </c>
      <c r="E194" s="109">
        <v>50</v>
      </c>
      <c r="F194" s="92">
        <v>22.15</v>
      </c>
      <c r="G194" s="66">
        <f t="shared" si="8"/>
        <v>27.6875</v>
      </c>
      <c r="H194" s="66">
        <f t="shared" si="9"/>
        <v>1384.375</v>
      </c>
      <c r="I194" s="34"/>
      <c r="J194" s="35"/>
      <c r="K194" s="34"/>
    </row>
    <row r="195" spans="1:11" ht="15.75" x14ac:dyDescent="0.25">
      <c r="A195" s="69" t="s">
        <v>543</v>
      </c>
      <c r="B195" s="103" t="s">
        <v>544</v>
      </c>
      <c r="C195" s="101" t="s">
        <v>743</v>
      </c>
      <c r="D195" s="108" t="s">
        <v>355</v>
      </c>
      <c r="E195" s="109">
        <v>200</v>
      </c>
      <c r="F195" s="92">
        <v>32.29</v>
      </c>
      <c r="G195" s="66">
        <f t="shared" si="8"/>
        <v>40.362499999999997</v>
      </c>
      <c r="H195" s="66">
        <f t="shared" si="9"/>
        <v>8072.4999999999991</v>
      </c>
      <c r="I195" s="34"/>
      <c r="J195" s="35"/>
      <c r="K195" s="34"/>
    </row>
    <row r="196" spans="1:11" ht="47.25" x14ac:dyDescent="0.25">
      <c r="A196" s="69" t="s">
        <v>545</v>
      </c>
      <c r="B196" s="103" t="s">
        <v>546</v>
      </c>
      <c r="C196" s="101" t="s">
        <v>744</v>
      </c>
      <c r="D196" s="108" t="s">
        <v>355</v>
      </c>
      <c r="E196" s="109">
        <v>50</v>
      </c>
      <c r="F196" s="92">
        <v>188.42</v>
      </c>
      <c r="G196" s="66">
        <f t="shared" si="8"/>
        <v>235.52499999999998</v>
      </c>
      <c r="H196" s="66">
        <f t="shared" si="9"/>
        <v>11776.249999999998</v>
      </c>
      <c r="I196" s="34"/>
      <c r="J196" s="35"/>
      <c r="K196" s="34"/>
    </row>
    <row r="197" spans="1:11" ht="47.25" x14ac:dyDescent="0.25">
      <c r="A197" s="69" t="s">
        <v>547</v>
      </c>
      <c r="B197" s="103" t="s">
        <v>548</v>
      </c>
      <c r="C197" s="101" t="s">
        <v>745</v>
      </c>
      <c r="D197" s="108" t="s">
        <v>549</v>
      </c>
      <c r="E197" s="109">
        <v>50</v>
      </c>
      <c r="F197" s="92">
        <v>227.45</v>
      </c>
      <c r="G197" s="66">
        <f t="shared" si="8"/>
        <v>284.3125</v>
      </c>
      <c r="H197" s="66">
        <f t="shared" si="9"/>
        <v>14215.625</v>
      </c>
      <c r="I197" s="34"/>
      <c r="J197" s="35"/>
      <c r="K197" s="34"/>
    </row>
    <row r="198" spans="1:11" ht="15.75" x14ac:dyDescent="0.25">
      <c r="A198" s="69" t="s">
        <v>550</v>
      </c>
      <c r="B198" s="103" t="s">
        <v>551</v>
      </c>
      <c r="C198" s="101" t="s">
        <v>746</v>
      </c>
      <c r="D198" s="108" t="s">
        <v>549</v>
      </c>
      <c r="E198" s="109">
        <v>46</v>
      </c>
      <c r="F198" s="92">
        <v>234.08</v>
      </c>
      <c r="G198" s="66">
        <f t="shared" si="8"/>
        <v>292.60000000000002</v>
      </c>
      <c r="H198" s="66">
        <f t="shared" si="9"/>
        <v>13459.6</v>
      </c>
      <c r="I198" s="34"/>
      <c r="J198" s="35"/>
      <c r="K198" s="34"/>
    </row>
    <row r="199" spans="1:11" ht="15.75" x14ac:dyDescent="0.25">
      <c r="A199" s="69" t="s">
        <v>552</v>
      </c>
      <c r="B199" s="103" t="s">
        <v>553</v>
      </c>
      <c r="C199" s="101" t="s">
        <v>747</v>
      </c>
      <c r="D199" s="108" t="s">
        <v>92</v>
      </c>
      <c r="E199" s="109">
        <v>30</v>
      </c>
      <c r="F199" s="92">
        <v>27.55</v>
      </c>
      <c r="G199" s="66">
        <f t="shared" si="8"/>
        <v>34.4375</v>
      </c>
      <c r="H199" s="66">
        <f t="shared" si="9"/>
        <v>1033.125</v>
      </c>
      <c r="I199" s="34"/>
      <c r="J199" s="35"/>
      <c r="K199" s="34"/>
    </row>
    <row r="200" spans="1:11" ht="47.25" x14ac:dyDescent="0.25">
      <c r="A200" s="69" t="s">
        <v>554</v>
      </c>
      <c r="B200" s="103" t="s">
        <v>555</v>
      </c>
      <c r="C200" s="101" t="s">
        <v>748</v>
      </c>
      <c r="D200" s="108" t="s">
        <v>92</v>
      </c>
      <c r="E200" s="109">
        <v>30</v>
      </c>
      <c r="F200" s="92">
        <v>21.78</v>
      </c>
      <c r="G200" s="66">
        <f t="shared" si="8"/>
        <v>27.225000000000001</v>
      </c>
      <c r="H200" s="66">
        <f t="shared" si="9"/>
        <v>816.75</v>
      </c>
      <c r="I200" s="34"/>
      <c r="J200" s="35"/>
      <c r="K200" s="34"/>
    </row>
    <row r="201" spans="1:11" ht="31.5" x14ac:dyDescent="0.25">
      <c r="A201" s="69" t="s">
        <v>556</v>
      </c>
      <c r="B201" s="103" t="s">
        <v>557</v>
      </c>
      <c r="C201" s="101" t="s">
        <v>749</v>
      </c>
      <c r="D201" s="108" t="s">
        <v>549</v>
      </c>
      <c r="E201" s="109">
        <v>30</v>
      </c>
      <c r="F201" s="92">
        <v>211.28</v>
      </c>
      <c r="G201" s="66">
        <f t="shared" si="8"/>
        <v>264.10000000000002</v>
      </c>
      <c r="H201" s="66">
        <f t="shared" si="9"/>
        <v>7923.0000000000009</v>
      </c>
      <c r="I201" s="34"/>
      <c r="J201" s="35"/>
      <c r="K201" s="34"/>
    </row>
    <row r="202" spans="1:11" s="14" customFormat="1" ht="15.75" x14ac:dyDescent="0.25">
      <c r="A202" s="89" t="s">
        <v>558</v>
      </c>
      <c r="B202" s="97" t="s">
        <v>559</v>
      </c>
      <c r="C202" s="93" t="s">
        <v>750</v>
      </c>
      <c r="D202" s="122" t="s">
        <v>549</v>
      </c>
      <c r="E202" s="123">
        <v>30</v>
      </c>
      <c r="F202" s="92">
        <v>56.12</v>
      </c>
      <c r="G202" s="66">
        <f t="shared" si="8"/>
        <v>70.149999999999991</v>
      </c>
      <c r="H202" s="66">
        <f t="shared" si="9"/>
        <v>2104.4999999999995</v>
      </c>
      <c r="I202" s="124"/>
      <c r="J202" s="125"/>
      <c r="K202" s="124"/>
    </row>
    <row r="203" spans="1:11" s="14" customFormat="1" ht="15.75" x14ac:dyDescent="0.25">
      <c r="A203" s="89" t="s">
        <v>560</v>
      </c>
      <c r="B203" s="97" t="s">
        <v>561</v>
      </c>
      <c r="C203" s="93" t="s">
        <v>751</v>
      </c>
      <c r="D203" s="122" t="s">
        <v>549</v>
      </c>
      <c r="E203" s="123">
        <v>30</v>
      </c>
      <c r="F203" s="92">
        <v>228.42</v>
      </c>
      <c r="G203" s="66">
        <f t="shared" si="8"/>
        <v>285.52499999999998</v>
      </c>
      <c r="H203" s="66">
        <f t="shared" si="9"/>
        <v>8565.75</v>
      </c>
      <c r="I203" s="124"/>
      <c r="J203" s="125"/>
      <c r="K203" s="124"/>
    </row>
    <row r="204" spans="1:11" ht="15.75" x14ac:dyDescent="0.25">
      <c r="A204" s="69" t="s">
        <v>562</v>
      </c>
      <c r="B204" s="103" t="s">
        <v>563</v>
      </c>
      <c r="C204" s="101" t="s">
        <v>752</v>
      </c>
      <c r="D204" s="108" t="s">
        <v>549</v>
      </c>
      <c r="E204" s="109">
        <v>50</v>
      </c>
      <c r="F204" s="92">
        <v>82.9</v>
      </c>
      <c r="G204" s="66">
        <f t="shared" si="8"/>
        <v>103.625</v>
      </c>
      <c r="H204" s="66">
        <f t="shared" si="9"/>
        <v>5181.25</v>
      </c>
      <c r="I204" s="34"/>
      <c r="J204" s="35"/>
      <c r="K204" s="34"/>
    </row>
    <row r="205" spans="1:11" ht="15.75" x14ac:dyDescent="0.25">
      <c r="A205" s="69" t="s">
        <v>564</v>
      </c>
      <c r="B205" s="103" t="s">
        <v>565</v>
      </c>
      <c r="C205" s="101" t="s">
        <v>753</v>
      </c>
      <c r="D205" s="108" t="s">
        <v>549</v>
      </c>
      <c r="E205" s="109">
        <v>100</v>
      </c>
      <c r="F205" s="92">
        <v>72.92</v>
      </c>
      <c r="G205" s="66">
        <f t="shared" si="8"/>
        <v>91.15</v>
      </c>
      <c r="H205" s="66">
        <f t="shared" si="9"/>
        <v>9115</v>
      </c>
      <c r="I205" s="34"/>
      <c r="J205" s="35"/>
      <c r="K205" s="34"/>
    </row>
    <row r="206" spans="1:11" ht="15.75" x14ac:dyDescent="0.25">
      <c r="A206" s="69" t="s">
        <v>566</v>
      </c>
      <c r="B206" s="103" t="s">
        <v>567</v>
      </c>
      <c r="C206" s="101" t="s">
        <v>754</v>
      </c>
      <c r="D206" s="108" t="s">
        <v>549</v>
      </c>
      <c r="E206" s="109">
        <v>100</v>
      </c>
      <c r="F206" s="92">
        <v>93.63</v>
      </c>
      <c r="G206" s="66">
        <f t="shared" si="8"/>
        <v>117.03749999999999</v>
      </c>
      <c r="H206" s="66">
        <f t="shared" si="9"/>
        <v>11703.75</v>
      </c>
      <c r="I206" s="34"/>
      <c r="J206" s="35"/>
      <c r="K206" s="34"/>
    </row>
    <row r="207" spans="1:11" s="14" customFormat="1" ht="15.75" x14ac:dyDescent="0.25">
      <c r="A207" s="89" t="s">
        <v>568</v>
      </c>
      <c r="B207" s="97" t="s">
        <v>569</v>
      </c>
      <c r="C207" s="93" t="s">
        <v>755</v>
      </c>
      <c r="D207" s="122" t="s">
        <v>549</v>
      </c>
      <c r="E207" s="123">
        <v>100</v>
      </c>
      <c r="F207" s="92">
        <v>17.86</v>
      </c>
      <c r="G207" s="66">
        <f t="shared" si="8"/>
        <v>22.324999999999999</v>
      </c>
      <c r="H207" s="66">
        <f t="shared" si="9"/>
        <v>2232.5</v>
      </c>
      <c r="I207" s="124"/>
      <c r="J207" s="125"/>
      <c r="K207" s="124"/>
    </row>
    <row r="208" spans="1:11" ht="47.25" x14ac:dyDescent="0.25">
      <c r="A208" s="69" t="s">
        <v>570</v>
      </c>
      <c r="B208" s="103" t="s">
        <v>571</v>
      </c>
      <c r="C208" s="101" t="s">
        <v>756</v>
      </c>
      <c r="D208" s="108" t="s">
        <v>355</v>
      </c>
      <c r="E208" s="109">
        <v>25</v>
      </c>
      <c r="F208" s="92">
        <v>116.49</v>
      </c>
      <c r="G208" s="66">
        <f t="shared" si="8"/>
        <v>145.61249999999998</v>
      </c>
      <c r="H208" s="66">
        <f t="shared" si="9"/>
        <v>3640.3124999999995</v>
      </c>
      <c r="I208" s="34"/>
      <c r="J208" s="35"/>
      <c r="K208" s="34"/>
    </row>
    <row r="209" spans="1:11" ht="47.25" x14ac:dyDescent="0.25">
      <c r="A209" s="69" t="s">
        <v>572</v>
      </c>
      <c r="B209" s="103" t="s">
        <v>573</v>
      </c>
      <c r="C209" s="101" t="s">
        <v>757</v>
      </c>
      <c r="D209" s="108" t="s">
        <v>355</v>
      </c>
      <c r="E209" s="109">
        <v>25</v>
      </c>
      <c r="F209" s="92">
        <v>213.16</v>
      </c>
      <c r="G209" s="66">
        <f t="shared" si="8"/>
        <v>266.45</v>
      </c>
      <c r="H209" s="66">
        <f t="shared" si="9"/>
        <v>6661.25</v>
      </c>
      <c r="I209" s="34"/>
      <c r="J209" s="35"/>
      <c r="K209" s="34"/>
    </row>
    <row r="210" spans="1:11" ht="47.25" x14ac:dyDescent="0.25">
      <c r="A210" s="69" t="s">
        <v>574</v>
      </c>
      <c r="B210" s="103" t="s">
        <v>575</v>
      </c>
      <c r="C210" s="101" t="s">
        <v>758</v>
      </c>
      <c r="D210" s="108" t="s">
        <v>355</v>
      </c>
      <c r="E210" s="109">
        <v>25</v>
      </c>
      <c r="F210" s="92">
        <v>229.14</v>
      </c>
      <c r="G210" s="66">
        <f t="shared" si="8"/>
        <v>286.42499999999995</v>
      </c>
      <c r="H210" s="66">
        <f t="shared" si="9"/>
        <v>7160.6249999999991</v>
      </c>
      <c r="I210" s="34"/>
      <c r="J210" s="35"/>
      <c r="K210" s="34"/>
    </row>
    <row r="211" spans="1:11" ht="47.25" x14ac:dyDescent="0.25">
      <c r="A211" s="69" t="s">
        <v>576</v>
      </c>
      <c r="B211" s="103" t="s">
        <v>577</v>
      </c>
      <c r="C211" s="101" t="s">
        <v>759</v>
      </c>
      <c r="D211" s="108" t="s">
        <v>355</v>
      </c>
      <c r="E211" s="109">
        <v>5</v>
      </c>
      <c r="F211" s="92">
        <v>968.22</v>
      </c>
      <c r="G211" s="66">
        <f t="shared" si="8"/>
        <v>1210.2750000000001</v>
      </c>
      <c r="H211" s="66">
        <f t="shared" si="9"/>
        <v>6051.375</v>
      </c>
      <c r="I211" s="34"/>
      <c r="J211" s="35"/>
      <c r="K211" s="34"/>
    </row>
    <row r="212" spans="1:11" ht="15.75" x14ac:dyDescent="0.25">
      <c r="A212" s="69" t="s">
        <v>578</v>
      </c>
      <c r="B212" s="103" t="s">
        <v>472</v>
      </c>
      <c r="C212" s="101" t="s">
        <v>760</v>
      </c>
      <c r="D212" s="108" t="s">
        <v>29</v>
      </c>
      <c r="E212" s="109">
        <v>500</v>
      </c>
      <c r="F212" s="92">
        <v>5.26</v>
      </c>
      <c r="G212" s="66">
        <f t="shared" si="8"/>
        <v>6.5749999999999993</v>
      </c>
      <c r="H212" s="66">
        <f t="shared" si="9"/>
        <v>3287.4999999999995</v>
      </c>
      <c r="I212" s="34"/>
      <c r="J212" s="35"/>
      <c r="K212" s="34"/>
    </row>
    <row r="213" spans="1:11" ht="47.25" x14ac:dyDescent="0.25">
      <c r="A213" s="69" t="s">
        <v>579</v>
      </c>
      <c r="B213" s="103" t="s">
        <v>580</v>
      </c>
      <c r="C213" s="101" t="s">
        <v>761</v>
      </c>
      <c r="D213" s="108" t="s">
        <v>92</v>
      </c>
      <c r="E213" s="109">
        <v>15</v>
      </c>
      <c r="F213" s="92">
        <v>164.58</v>
      </c>
      <c r="G213" s="66">
        <f t="shared" si="8"/>
        <v>205.72500000000002</v>
      </c>
      <c r="H213" s="66">
        <f t="shared" si="9"/>
        <v>3085.8750000000005</v>
      </c>
      <c r="I213" s="34"/>
      <c r="J213" s="35"/>
      <c r="K213" s="34"/>
    </row>
    <row r="214" spans="1:11" ht="47.25" x14ac:dyDescent="0.25">
      <c r="A214" s="69" t="s">
        <v>581</v>
      </c>
      <c r="B214" s="103" t="s">
        <v>582</v>
      </c>
      <c r="C214" s="101" t="s">
        <v>762</v>
      </c>
      <c r="D214" s="108" t="s">
        <v>92</v>
      </c>
      <c r="E214" s="109">
        <v>15</v>
      </c>
      <c r="F214" s="92">
        <v>175.3</v>
      </c>
      <c r="G214" s="66">
        <f t="shared" si="8"/>
        <v>219.125</v>
      </c>
      <c r="H214" s="66">
        <f t="shared" si="9"/>
        <v>3286.875</v>
      </c>
      <c r="I214" s="34"/>
      <c r="J214" s="35"/>
      <c r="K214" s="34"/>
    </row>
    <row r="215" spans="1:11" ht="15.75" x14ac:dyDescent="0.25">
      <c r="A215" s="69" t="s">
        <v>583</v>
      </c>
      <c r="B215" s="103" t="s">
        <v>584</v>
      </c>
      <c r="C215" s="101" t="s">
        <v>763</v>
      </c>
      <c r="D215" s="108" t="s">
        <v>92</v>
      </c>
      <c r="E215" s="109">
        <v>15</v>
      </c>
      <c r="F215" s="92">
        <v>205.85</v>
      </c>
      <c r="G215" s="66">
        <f t="shared" si="8"/>
        <v>257.3125</v>
      </c>
      <c r="H215" s="66">
        <f t="shared" si="9"/>
        <v>3859.6875</v>
      </c>
      <c r="I215" s="34"/>
      <c r="J215" s="35"/>
      <c r="K215" s="34"/>
    </row>
    <row r="216" spans="1:11" s="14" customFormat="1" ht="31.5" x14ac:dyDescent="0.25">
      <c r="A216" s="89" t="s">
        <v>585</v>
      </c>
      <c r="B216" s="97" t="s">
        <v>586</v>
      </c>
      <c r="C216" s="93" t="s">
        <v>764</v>
      </c>
      <c r="D216" s="122" t="s">
        <v>92</v>
      </c>
      <c r="E216" s="123">
        <v>50</v>
      </c>
      <c r="F216" s="92">
        <v>12.17</v>
      </c>
      <c r="G216" s="66">
        <f t="shared" si="8"/>
        <v>15.2125</v>
      </c>
      <c r="H216" s="66">
        <f t="shared" si="9"/>
        <v>760.625</v>
      </c>
      <c r="I216" s="124"/>
      <c r="J216" s="125"/>
      <c r="K216" s="124"/>
    </row>
    <row r="217" spans="1:11" ht="31.5" x14ac:dyDescent="0.25">
      <c r="A217" s="69" t="s">
        <v>587</v>
      </c>
      <c r="B217" s="103" t="s">
        <v>588</v>
      </c>
      <c r="C217" s="101" t="s">
        <v>765</v>
      </c>
      <c r="D217" s="108" t="s">
        <v>92</v>
      </c>
      <c r="E217" s="109">
        <v>50</v>
      </c>
      <c r="F217" s="92">
        <v>12.68</v>
      </c>
      <c r="G217" s="66">
        <f t="shared" si="8"/>
        <v>15.85</v>
      </c>
      <c r="H217" s="66">
        <f t="shared" si="9"/>
        <v>792.5</v>
      </c>
      <c r="I217" s="34"/>
      <c r="J217" s="35"/>
      <c r="K217" s="34"/>
    </row>
    <row r="218" spans="1:11" ht="31.5" x14ac:dyDescent="0.25">
      <c r="A218" s="69" t="s">
        <v>589</v>
      </c>
      <c r="B218" s="103" t="s">
        <v>590</v>
      </c>
      <c r="C218" s="101" t="s">
        <v>766</v>
      </c>
      <c r="D218" s="108" t="s">
        <v>92</v>
      </c>
      <c r="E218" s="109">
        <v>50</v>
      </c>
      <c r="F218" s="92">
        <v>13.71</v>
      </c>
      <c r="G218" s="66">
        <f t="shared" si="8"/>
        <v>17.137500000000003</v>
      </c>
      <c r="H218" s="66">
        <f t="shared" si="9"/>
        <v>856.87500000000011</v>
      </c>
      <c r="I218" s="34"/>
      <c r="J218" s="35"/>
      <c r="K218" s="34"/>
    </row>
    <row r="219" spans="1:11" ht="31.5" x14ac:dyDescent="0.25">
      <c r="A219" s="69" t="s">
        <v>591</v>
      </c>
      <c r="B219" s="103" t="s">
        <v>592</v>
      </c>
      <c r="C219" s="101" t="s">
        <v>767</v>
      </c>
      <c r="D219" s="108" t="s">
        <v>92</v>
      </c>
      <c r="E219" s="109">
        <v>50</v>
      </c>
      <c r="F219" s="92">
        <v>13.71</v>
      </c>
      <c r="G219" s="66">
        <f t="shared" si="8"/>
        <v>17.137500000000003</v>
      </c>
      <c r="H219" s="66">
        <f t="shared" si="9"/>
        <v>856.87500000000011</v>
      </c>
      <c r="I219" s="34"/>
      <c r="J219" s="35"/>
      <c r="K219" s="34"/>
    </row>
    <row r="220" spans="1:11" ht="31.5" x14ac:dyDescent="0.25">
      <c r="A220" s="69" t="s">
        <v>593</v>
      </c>
      <c r="B220" s="103" t="s">
        <v>594</v>
      </c>
      <c r="C220" s="101" t="s">
        <v>768</v>
      </c>
      <c r="D220" s="108" t="s">
        <v>92</v>
      </c>
      <c r="E220" s="109">
        <v>50</v>
      </c>
      <c r="F220" s="92">
        <v>14.95</v>
      </c>
      <c r="G220" s="66">
        <f t="shared" si="8"/>
        <v>18.6875</v>
      </c>
      <c r="H220" s="66">
        <f t="shared" si="9"/>
        <v>934.375</v>
      </c>
      <c r="I220" s="34"/>
      <c r="J220" s="35"/>
      <c r="K220" s="34"/>
    </row>
    <row r="221" spans="1:11" ht="31.5" x14ac:dyDescent="0.25">
      <c r="A221" s="69" t="s">
        <v>595</v>
      </c>
      <c r="B221" s="103" t="s">
        <v>596</v>
      </c>
      <c r="C221" s="101" t="s">
        <v>769</v>
      </c>
      <c r="D221" s="108" t="s">
        <v>92</v>
      </c>
      <c r="E221" s="109">
        <v>50</v>
      </c>
      <c r="F221" s="92">
        <v>21.59</v>
      </c>
      <c r="G221" s="66">
        <f t="shared" si="8"/>
        <v>26.987500000000001</v>
      </c>
      <c r="H221" s="66">
        <f t="shared" si="9"/>
        <v>1349.375</v>
      </c>
      <c r="I221" s="34"/>
      <c r="J221" s="35"/>
      <c r="K221" s="34"/>
    </row>
    <row r="222" spans="1:11" ht="31.5" x14ac:dyDescent="0.25">
      <c r="A222" s="69" t="s">
        <v>597</v>
      </c>
      <c r="B222" s="103" t="s">
        <v>598</v>
      </c>
      <c r="C222" s="101" t="s">
        <v>770</v>
      </c>
      <c r="D222" s="108" t="s">
        <v>92</v>
      </c>
      <c r="E222" s="109">
        <v>50</v>
      </c>
      <c r="F222" s="92">
        <v>24.07</v>
      </c>
      <c r="G222" s="66">
        <f t="shared" si="8"/>
        <v>30.087499999999999</v>
      </c>
      <c r="H222" s="66">
        <f t="shared" si="9"/>
        <v>1504.375</v>
      </c>
      <c r="I222" s="34"/>
      <c r="J222" s="35"/>
      <c r="K222" s="34"/>
    </row>
    <row r="223" spans="1:11" ht="15.75" x14ac:dyDescent="0.25">
      <c r="A223" s="69" t="s">
        <v>599</v>
      </c>
      <c r="B223" s="103" t="s">
        <v>600</v>
      </c>
      <c r="C223" s="101" t="s">
        <v>771</v>
      </c>
      <c r="D223" s="108" t="s">
        <v>29</v>
      </c>
      <c r="E223" s="109">
        <v>1500</v>
      </c>
      <c r="F223" s="92">
        <v>5.62</v>
      </c>
      <c r="G223" s="66">
        <f t="shared" si="8"/>
        <v>7.0250000000000004</v>
      </c>
      <c r="H223" s="66">
        <f t="shared" si="9"/>
        <v>10537.5</v>
      </c>
      <c r="I223" s="34"/>
      <c r="J223" s="35"/>
      <c r="K223" s="34"/>
    </row>
    <row r="224" spans="1:11" ht="15.75" x14ac:dyDescent="0.25">
      <c r="A224" s="69" t="s">
        <v>601</v>
      </c>
      <c r="B224" s="103" t="s">
        <v>602</v>
      </c>
      <c r="C224" s="101" t="s">
        <v>772</v>
      </c>
      <c r="D224" s="108" t="s">
        <v>29</v>
      </c>
      <c r="E224" s="109">
        <v>4000</v>
      </c>
      <c r="F224" s="92">
        <v>6.54</v>
      </c>
      <c r="G224" s="66">
        <f t="shared" si="8"/>
        <v>8.1750000000000007</v>
      </c>
      <c r="H224" s="66">
        <f t="shared" si="9"/>
        <v>32700.000000000004</v>
      </c>
      <c r="I224" s="34"/>
      <c r="J224" s="35"/>
      <c r="K224" s="34"/>
    </row>
    <row r="225" spans="1:11" ht="15.75" x14ac:dyDescent="0.25">
      <c r="A225" s="69" t="s">
        <v>603</v>
      </c>
      <c r="B225" s="103" t="s">
        <v>604</v>
      </c>
      <c r="C225" s="101" t="s">
        <v>773</v>
      </c>
      <c r="D225" s="108" t="s">
        <v>29</v>
      </c>
      <c r="E225" s="109">
        <v>4000</v>
      </c>
      <c r="F225" s="92">
        <v>8.48</v>
      </c>
      <c r="G225" s="66">
        <f t="shared" si="8"/>
        <v>10.600000000000001</v>
      </c>
      <c r="H225" s="66">
        <f t="shared" si="9"/>
        <v>42400.000000000007</v>
      </c>
      <c r="I225" s="34"/>
      <c r="J225" s="35"/>
      <c r="K225" s="34"/>
    </row>
    <row r="226" spans="1:11" ht="15.75" x14ac:dyDescent="0.25">
      <c r="A226" s="69" t="s">
        <v>605</v>
      </c>
      <c r="B226" s="103" t="s">
        <v>606</v>
      </c>
      <c r="C226" s="101" t="s">
        <v>774</v>
      </c>
      <c r="D226" s="108" t="s">
        <v>29</v>
      </c>
      <c r="E226" s="109">
        <v>4000</v>
      </c>
      <c r="F226" s="92">
        <v>10.23</v>
      </c>
      <c r="G226" s="66">
        <f t="shared" si="8"/>
        <v>12.787500000000001</v>
      </c>
      <c r="H226" s="66">
        <f t="shared" si="9"/>
        <v>51150.000000000007</v>
      </c>
      <c r="I226" s="34"/>
      <c r="J226" s="35"/>
      <c r="K226" s="34"/>
    </row>
    <row r="227" spans="1:11" ht="15.75" x14ac:dyDescent="0.25">
      <c r="A227" s="69" t="s">
        <v>607</v>
      </c>
      <c r="B227" s="103" t="s">
        <v>608</v>
      </c>
      <c r="C227" s="101" t="s">
        <v>775</v>
      </c>
      <c r="D227" s="108" t="s">
        <v>29</v>
      </c>
      <c r="E227" s="109">
        <v>1000</v>
      </c>
      <c r="F227" s="92">
        <v>14.93</v>
      </c>
      <c r="G227" s="66">
        <f t="shared" si="8"/>
        <v>18.662500000000001</v>
      </c>
      <c r="H227" s="66">
        <f t="shared" si="9"/>
        <v>18662.5</v>
      </c>
      <c r="I227" s="34"/>
      <c r="J227" s="35"/>
      <c r="K227" s="34"/>
    </row>
    <row r="228" spans="1:11" ht="15.75" x14ac:dyDescent="0.25">
      <c r="A228" s="69" t="s">
        <v>609</v>
      </c>
      <c r="B228" s="103" t="s">
        <v>610</v>
      </c>
      <c r="C228" s="101" t="s">
        <v>776</v>
      </c>
      <c r="D228" s="108" t="s">
        <v>29</v>
      </c>
      <c r="E228" s="109">
        <v>400</v>
      </c>
      <c r="F228" s="92">
        <v>20.94</v>
      </c>
      <c r="G228" s="66">
        <f t="shared" si="8"/>
        <v>26.175000000000001</v>
      </c>
      <c r="H228" s="66">
        <f t="shared" si="9"/>
        <v>10470</v>
      </c>
      <c r="I228" s="34"/>
      <c r="J228" s="35"/>
      <c r="K228" s="34"/>
    </row>
    <row r="229" spans="1:11" ht="15.75" x14ac:dyDescent="0.25">
      <c r="A229" s="69" t="s">
        <v>611</v>
      </c>
      <c r="B229" s="103" t="s">
        <v>612</v>
      </c>
      <c r="C229" s="101" t="s">
        <v>777</v>
      </c>
      <c r="D229" s="108" t="s">
        <v>29</v>
      </c>
      <c r="E229" s="109">
        <v>250</v>
      </c>
      <c r="F229" s="92">
        <v>30.14</v>
      </c>
      <c r="G229" s="66">
        <f t="shared" si="8"/>
        <v>37.674999999999997</v>
      </c>
      <c r="H229" s="66">
        <f t="shared" si="9"/>
        <v>9418.75</v>
      </c>
      <c r="I229" s="34"/>
      <c r="J229" s="35"/>
      <c r="K229" s="34"/>
    </row>
    <row r="230" spans="1:11" ht="15.75" x14ac:dyDescent="0.25">
      <c r="A230" s="69" t="s">
        <v>613</v>
      </c>
      <c r="B230" s="103" t="s">
        <v>614</v>
      </c>
      <c r="C230" s="101" t="s">
        <v>778</v>
      </c>
      <c r="D230" s="108" t="s">
        <v>29</v>
      </c>
      <c r="E230" s="109">
        <v>250</v>
      </c>
      <c r="F230" s="92">
        <v>46.25</v>
      </c>
      <c r="G230" s="66">
        <f t="shared" si="8"/>
        <v>57.8125</v>
      </c>
      <c r="H230" s="66">
        <f t="shared" si="9"/>
        <v>14453.125</v>
      </c>
      <c r="I230" s="34"/>
      <c r="J230" s="35"/>
      <c r="K230" s="34"/>
    </row>
    <row r="231" spans="1:11" ht="15.75" x14ac:dyDescent="0.25">
      <c r="A231" s="69" t="s">
        <v>615</v>
      </c>
      <c r="B231" s="103" t="s">
        <v>616</v>
      </c>
      <c r="C231" s="101" t="s">
        <v>779</v>
      </c>
      <c r="D231" s="108" t="s">
        <v>355</v>
      </c>
      <c r="E231" s="109">
        <v>10</v>
      </c>
      <c r="F231" s="92">
        <v>130.6</v>
      </c>
      <c r="G231" s="66">
        <f t="shared" si="8"/>
        <v>163.25</v>
      </c>
      <c r="H231" s="66">
        <f t="shared" si="9"/>
        <v>1632.5</v>
      </c>
      <c r="I231" s="34"/>
      <c r="J231" s="35"/>
      <c r="K231" s="34"/>
    </row>
    <row r="232" spans="1:11" ht="47.25" x14ac:dyDescent="0.25">
      <c r="A232" s="69" t="s">
        <v>617</v>
      </c>
      <c r="B232" s="103" t="s">
        <v>618</v>
      </c>
      <c r="C232" s="101" t="s">
        <v>780</v>
      </c>
      <c r="D232" s="108" t="s">
        <v>92</v>
      </c>
      <c r="E232" s="109">
        <v>5</v>
      </c>
      <c r="F232" s="204">
        <v>323.83999999999997</v>
      </c>
      <c r="G232" s="66">
        <f t="shared" si="8"/>
        <v>404.79999999999995</v>
      </c>
      <c r="H232" s="66">
        <f t="shared" si="9"/>
        <v>2023.9999999999998</v>
      </c>
      <c r="I232" s="34"/>
      <c r="J232" s="35"/>
      <c r="K232" s="34"/>
    </row>
    <row r="233" spans="1:11" ht="47.25" x14ac:dyDescent="0.25">
      <c r="A233" s="69" t="s">
        <v>619</v>
      </c>
      <c r="B233" s="103" t="s">
        <v>533</v>
      </c>
      <c r="C233" s="101" t="s">
        <v>781</v>
      </c>
      <c r="D233" s="108" t="s">
        <v>92</v>
      </c>
      <c r="E233" s="109">
        <v>2</v>
      </c>
      <c r="F233" s="204">
        <v>1794.41</v>
      </c>
      <c r="G233" s="66">
        <f t="shared" si="8"/>
        <v>2243.0125000000003</v>
      </c>
      <c r="H233" s="66">
        <f t="shared" si="9"/>
        <v>4486.0250000000005</v>
      </c>
      <c r="I233" s="34"/>
      <c r="J233" s="35"/>
      <c r="K233" s="34"/>
    </row>
    <row r="234" spans="1:11" ht="15.75" x14ac:dyDescent="0.25">
      <c r="A234" s="69" t="s">
        <v>837</v>
      </c>
      <c r="B234" s="103" t="s">
        <v>821</v>
      </c>
      <c r="C234" s="101" t="s">
        <v>820</v>
      </c>
      <c r="D234" s="108" t="s">
        <v>92</v>
      </c>
      <c r="E234" s="109">
        <v>15</v>
      </c>
      <c r="F234" s="92">
        <v>987.05</v>
      </c>
      <c r="G234" s="66">
        <f t="shared" si="8"/>
        <v>1233.8125</v>
      </c>
      <c r="H234" s="66">
        <f t="shared" si="9"/>
        <v>18507.1875</v>
      </c>
      <c r="I234" s="34"/>
      <c r="J234" s="35"/>
      <c r="K234" s="34"/>
    </row>
    <row r="235" spans="1:11" ht="15.75" x14ac:dyDescent="0.25">
      <c r="A235" s="72"/>
      <c r="B235" s="72"/>
      <c r="C235" s="72"/>
      <c r="D235" s="72"/>
      <c r="E235" s="58"/>
      <c r="F235" s="120"/>
      <c r="G235" s="67" t="s">
        <v>209</v>
      </c>
      <c r="H235" s="110">
        <f>SUM(H184:H234)</f>
        <v>414706.25000000006</v>
      </c>
      <c r="I235" s="32"/>
      <c r="J235" s="32"/>
      <c r="K235" s="32"/>
    </row>
    <row r="236" spans="1:11" ht="15.75" x14ac:dyDescent="0.25">
      <c r="A236" s="71" t="s">
        <v>376</v>
      </c>
      <c r="B236" s="72"/>
      <c r="C236" s="73" t="s">
        <v>377</v>
      </c>
      <c r="D236" s="72"/>
      <c r="E236" s="72"/>
      <c r="F236" s="120"/>
      <c r="G236" s="54"/>
      <c r="H236" s="54"/>
    </row>
    <row r="237" spans="1:11" ht="31.5" x14ac:dyDescent="0.25">
      <c r="A237" s="69" t="s">
        <v>378</v>
      </c>
      <c r="B237" s="86" t="s">
        <v>379</v>
      </c>
      <c r="C237" s="105" t="s">
        <v>380</v>
      </c>
      <c r="D237" s="69" t="s">
        <v>92</v>
      </c>
      <c r="E237" s="102">
        <v>100</v>
      </c>
      <c r="F237" s="115">
        <v>270.04000000000002</v>
      </c>
      <c r="G237" s="111">
        <f>F237*1.25</f>
        <v>337.55</v>
      </c>
      <c r="H237" s="66">
        <f>G237*E237</f>
        <v>33755</v>
      </c>
    </row>
    <row r="238" spans="1:11" ht="15.75" x14ac:dyDescent="0.25">
      <c r="A238" s="69" t="s">
        <v>381</v>
      </c>
      <c r="B238" s="86" t="s">
        <v>382</v>
      </c>
      <c r="C238" s="87" t="s">
        <v>383</v>
      </c>
      <c r="D238" s="69" t="s">
        <v>92</v>
      </c>
      <c r="E238" s="88">
        <v>100</v>
      </c>
      <c r="F238" s="115">
        <v>143.30000000000001</v>
      </c>
      <c r="G238" s="111">
        <f t="shared" ref="G238:G241" si="10">F238*1.25</f>
        <v>179.125</v>
      </c>
      <c r="H238" s="66">
        <f t="shared" ref="H238:H241" si="11">G238*E238</f>
        <v>17912.5</v>
      </c>
    </row>
    <row r="239" spans="1:11" ht="15.75" x14ac:dyDescent="0.25">
      <c r="A239" s="69" t="s">
        <v>384</v>
      </c>
      <c r="B239" s="86" t="s">
        <v>385</v>
      </c>
      <c r="C239" s="87" t="s">
        <v>386</v>
      </c>
      <c r="D239" s="69" t="s">
        <v>92</v>
      </c>
      <c r="E239" s="88">
        <v>10</v>
      </c>
      <c r="F239" s="203">
        <v>691.04</v>
      </c>
      <c r="G239" s="111">
        <f t="shared" si="10"/>
        <v>863.8</v>
      </c>
      <c r="H239" s="66">
        <f t="shared" si="11"/>
        <v>8638</v>
      </c>
    </row>
    <row r="240" spans="1:11" ht="15.75" x14ac:dyDescent="0.25">
      <c r="A240" s="69" t="s">
        <v>387</v>
      </c>
      <c r="B240" s="86" t="s">
        <v>388</v>
      </c>
      <c r="C240" s="87" t="s">
        <v>389</v>
      </c>
      <c r="D240" s="69" t="s">
        <v>355</v>
      </c>
      <c r="E240" s="88">
        <v>50</v>
      </c>
      <c r="F240" s="203">
        <v>149.22999999999999</v>
      </c>
      <c r="G240" s="111">
        <f t="shared" si="10"/>
        <v>186.53749999999999</v>
      </c>
      <c r="H240" s="66">
        <f t="shared" si="11"/>
        <v>9326.875</v>
      </c>
    </row>
    <row r="241" spans="1:8" ht="31.5" x14ac:dyDescent="0.25">
      <c r="A241" s="69" t="s">
        <v>390</v>
      </c>
      <c r="B241" s="86" t="s">
        <v>391</v>
      </c>
      <c r="C241" s="87" t="s">
        <v>392</v>
      </c>
      <c r="D241" s="69" t="s">
        <v>355</v>
      </c>
      <c r="E241" s="88">
        <v>50</v>
      </c>
      <c r="F241" s="115">
        <v>97.28</v>
      </c>
      <c r="G241" s="111">
        <f t="shared" si="10"/>
        <v>121.6</v>
      </c>
      <c r="H241" s="66">
        <f t="shared" si="11"/>
        <v>6080</v>
      </c>
    </row>
    <row r="242" spans="1:8" ht="15.75" x14ac:dyDescent="0.25">
      <c r="A242" s="72"/>
      <c r="B242" s="72"/>
      <c r="C242" s="72"/>
      <c r="D242" s="72"/>
      <c r="E242" s="58"/>
      <c r="F242" s="120"/>
      <c r="G242" s="67" t="s">
        <v>209</v>
      </c>
      <c r="H242" s="110">
        <f>SUM(H237:H241)</f>
        <v>75712.375</v>
      </c>
    </row>
    <row r="243" spans="1:8" ht="15.75" x14ac:dyDescent="0.25">
      <c r="A243" s="71" t="s">
        <v>393</v>
      </c>
      <c r="B243" s="72"/>
      <c r="C243" s="73" t="s">
        <v>394</v>
      </c>
      <c r="D243" s="72"/>
      <c r="E243" s="72"/>
      <c r="F243" s="120"/>
      <c r="G243" s="54"/>
      <c r="H243" s="54"/>
    </row>
    <row r="244" spans="1:8" ht="15.75" x14ac:dyDescent="0.25">
      <c r="A244" s="69" t="s">
        <v>395</v>
      </c>
      <c r="B244" s="86" t="s">
        <v>396</v>
      </c>
      <c r="C244" s="87" t="s">
        <v>397</v>
      </c>
      <c r="D244" s="69" t="s">
        <v>355</v>
      </c>
      <c r="E244" s="88">
        <v>8</v>
      </c>
      <c r="F244" s="115">
        <v>354.12</v>
      </c>
      <c r="G244" s="111">
        <f>F244*1.25</f>
        <v>442.65</v>
      </c>
      <c r="H244" s="111">
        <f>E244*G244</f>
        <v>3541.2</v>
      </c>
    </row>
    <row r="245" spans="1:8" ht="15.75" x14ac:dyDescent="0.25">
      <c r="A245" s="69" t="s">
        <v>398</v>
      </c>
      <c r="B245" s="86" t="s">
        <v>399</v>
      </c>
      <c r="C245" s="87" t="s">
        <v>400</v>
      </c>
      <c r="D245" s="69" t="s">
        <v>355</v>
      </c>
      <c r="E245" s="88">
        <v>23</v>
      </c>
      <c r="F245" s="115">
        <v>354.12</v>
      </c>
      <c r="G245" s="111">
        <f t="shared" ref="G245:G284" si="12">F245*1.25</f>
        <v>442.65</v>
      </c>
      <c r="H245" s="111">
        <f t="shared" ref="H245:H307" si="13">E245*G245</f>
        <v>10180.949999999999</v>
      </c>
    </row>
    <row r="246" spans="1:8" ht="15.75" x14ac:dyDescent="0.25">
      <c r="A246" s="69" t="s">
        <v>401</v>
      </c>
      <c r="B246" s="86" t="s">
        <v>402</v>
      </c>
      <c r="C246" s="87" t="s">
        <v>403</v>
      </c>
      <c r="D246" s="69" t="s">
        <v>355</v>
      </c>
      <c r="E246" s="88">
        <v>2</v>
      </c>
      <c r="F246" s="203">
        <v>14544.3</v>
      </c>
      <c r="G246" s="111">
        <f t="shared" si="12"/>
        <v>18180.375</v>
      </c>
      <c r="H246" s="111">
        <f t="shared" si="13"/>
        <v>36360.75</v>
      </c>
    </row>
    <row r="247" spans="1:8" ht="31.5" x14ac:dyDescent="0.25">
      <c r="A247" s="69" t="s">
        <v>838</v>
      </c>
      <c r="B247" s="86" t="s">
        <v>406</v>
      </c>
      <c r="C247" s="105" t="s">
        <v>407</v>
      </c>
      <c r="D247" s="106" t="s">
        <v>355</v>
      </c>
      <c r="E247" s="102">
        <v>20</v>
      </c>
      <c r="F247" s="115">
        <v>30.66</v>
      </c>
      <c r="G247" s="111">
        <f t="shared" si="12"/>
        <v>38.325000000000003</v>
      </c>
      <c r="H247" s="111">
        <f t="shared" si="13"/>
        <v>766.5</v>
      </c>
    </row>
    <row r="248" spans="1:8" ht="15.75" x14ac:dyDescent="0.25">
      <c r="A248" s="69" t="s">
        <v>405</v>
      </c>
      <c r="B248" s="86" t="s">
        <v>188</v>
      </c>
      <c r="C248" s="87" t="s">
        <v>409</v>
      </c>
      <c r="D248" s="69" t="s">
        <v>355</v>
      </c>
      <c r="E248" s="88">
        <v>20</v>
      </c>
      <c r="F248" s="115">
        <v>59.83</v>
      </c>
      <c r="G248" s="111">
        <f t="shared" si="12"/>
        <v>74.787499999999994</v>
      </c>
      <c r="H248" s="111">
        <f t="shared" si="13"/>
        <v>1495.75</v>
      </c>
    </row>
    <row r="249" spans="1:8" ht="15.75" x14ac:dyDescent="0.25">
      <c r="A249" s="69" t="s">
        <v>408</v>
      </c>
      <c r="B249" s="86" t="s">
        <v>189</v>
      </c>
      <c r="C249" s="87" t="s">
        <v>411</v>
      </c>
      <c r="D249" s="69" t="s">
        <v>355</v>
      </c>
      <c r="E249" s="88">
        <v>2</v>
      </c>
      <c r="F249" s="115">
        <v>1063.43</v>
      </c>
      <c r="G249" s="111">
        <f t="shared" si="12"/>
        <v>1329.2875000000001</v>
      </c>
      <c r="H249" s="111">
        <f t="shared" si="13"/>
        <v>2658.5750000000003</v>
      </c>
    </row>
    <row r="250" spans="1:8" ht="47.25" x14ac:dyDescent="0.25">
      <c r="A250" s="69" t="s">
        <v>410</v>
      </c>
      <c r="B250" s="86" t="s">
        <v>881</v>
      </c>
      <c r="C250" s="87" t="s">
        <v>880</v>
      </c>
      <c r="D250" s="106" t="s">
        <v>355</v>
      </c>
      <c r="E250" s="102">
        <v>5</v>
      </c>
      <c r="F250" s="205">
        <v>711.06</v>
      </c>
      <c r="G250" s="111">
        <f t="shared" si="12"/>
        <v>888.82499999999993</v>
      </c>
      <c r="H250" s="111">
        <f t="shared" si="13"/>
        <v>4444.125</v>
      </c>
    </row>
    <row r="251" spans="1:8" ht="47.25" x14ac:dyDescent="0.25">
      <c r="A251" s="69" t="s">
        <v>412</v>
      </c>
      <c r="B251" s="86" t="s">
        <v>191</v>
      </c>
      <c r="C251" s="87" t="s">
        <v>414</v>
      </c>
      <c r="D251" s="108" t="s">
        <v>355</v>
      </c>
      <c r="E251" s="109">
        <v>5</v>
      </c>
      <c r="F251" s="115">
        <v>319.52</v>
      </c>
      <c r="G251" s="111">
        <f t="shared" si="12"/>
        <v>399.4</v>
      </c>
      <c r="H251" s="111">
        <f t="shared" si="13"/>
        <v>1997</v>
      </c>
    </row>
    <row r="252" spans="1:8" ht="15.75" x14ac:dyDescent="0.25">
      <c r="A252" s="69" t="s">
        <v>413</v>
      </c>
      <c r="B252" s="86" t="s">
        <v>192</v>
      </c>
      <c r="C252" s="87" t="s">
        <v>416</v>
      </c>
      <c r="D252" s="69" t="s">
        <v>355</v>
      </c>
      <c r="E252" s="88">
        <v>5</v>
      </c>
      <c r="F252" s="115">
        <v>45.01</v>
      </c>
      <c r="G252" s="111">
        <f t="shared" si="12"/>
        <v>56.262499999999996</v>
      </c>
      <c r="H252" s="111">
        <f t="shared" si="13"/>
        <v>281.3125</v>
      </c>
    </row>
    <row r="253" spans="1:8" ht="31.5" x14ac:dyDescent="0.25">
      <c r="A253" s="69" t="s">
        <v>415</v>
      </c>
      <c r="B253" s="103" t="s">
        <v>1012</v>
      </c>
      <c r="C253" s="84" t="s">
        <v>1011</v>
      </c>
      <c r="D253" s="94" t="s">
        <v>355</v>
      </c>
      <c r="E253" s="95">
        <v>5</v>
      </c>
      <c r="F253" s="115">
        <v>555.14</v>
      </c>
      <c r="G253" s="111">
        <f t="shared" si="12"/>
        <v>693.92499999999995</v>
      </c>
      <c r="H253" s="111">
        <f t="shared" si="13"/>
        <v>3469.625</v>
      </c>
    </row>
    <row r="254" spans="1:8" ht="31.5" x14ac:dyDescent="0.25">
      <c r="A254" s="69" t="s">
        <v>417</v>
      </c>
      <c r="B254" s="103" t="s">
        <v>1012</v>
      </c>
      <c r="C254" s="84" t="s">
        <v>1011</v>
      </c>
      <c r="D254" s="94" t="s">
        <v>355</v>
      </c>
      <c r="E254" s="95">
        <v>5</v>
      </c>
      <c r="F254" s="203">
        <v>555.14</v>
      </c>
      <c r="G254" s="111">
        <f t="shared" si="12"/>
        <v>693.92499999999995</v>
      </c>
      <c r="H254" s="111">
        <f t="shared" si="13"/>
        <v>3469.625</v>
      </c>
    </row>
    <row r="255" spans="1:8" ht="47.25" x14ac:dyDescent="0.25">
      <c r="A255" s="69" t="s">
        <v>418</v>
      </c>
      <c r="B255" s="112" t="s">
        <v>193</v>
      </c>
      <c r="C255" s="105" t="s">
        <v>420</v>
      </c>
      <c r="D255" s="108" t="s">
        <v>355</v>
      </c>
      <c r="E255" s="109">
        <v>2</v>
      </c>
      <c r="F255" s="115">
        <v>192.61</v>
      </c>
      <c r="G255" s="111">
        <f t="shared" si="12"/>
        <v>240.76250000000002</v>
      </c>
      <c r="H255" s="111">
        <f t="shared" si="13"/>
        <v>481.52500000000003</v>
      </c>
    </row>
    <row r="256" spans="1:8" ht="31.5" x14ac:dyDescent="0.25">
      <c r="A256" s="69" t="s">
        <v>419</v>
      </c>
      <c r="B256" s="86" t="s">
        <v>422</v>
      </c>
      <c r="C256" s="87" t="s">
        <v>423</v>
      </c>
      <c r="D256" s="108" t="s">
        <v>355</v>
      </c>
      <c r="E256" s="109">
        <v>2</v>
      </c>
      <c r="F256" s="203">
        <v>730.19</v>
      </c>
      <c r="G256" s="111">
        <f t="shared" si="12"/>
        <v>912.73750000000007</v>
      </c>
      <c r="H256" s="111">
        <f t="shared" si="13"/>
        <v>1825.4750000000001</v>
      </c>
    </row>
    <row r="257" spans="1:8" ht="47.25" x14ac:dyDescent="0.25">
      <c r="A257" s="69" t="s">
        <v>421</v>
      </c>
      <c r="B257" s="112" t="s">
        <v>425</v>
      </c>
      <c r="C257" s="105" t="s">
        <v>426</v>
      </c>
      <c r="D257" s="108" t="s">
        <v>355</v>
      </c>
      <c r="E257" s="109">
        <v>2</v>
      </c>
      <c r="F257" s="115">
        <v>1016.39</v>
      </c>
      <c r="G257" s="111">
        <f t="shared" si="12"/>
        <v>1270.4875</v>
      </c>
      <c r="H257" s="111">
        <f t="shared" si="13"/>
        <v>2540.9749999999999</v>
      </c>
    </row>
    <row r="258" spans="1:8" ht="31.5" x14ac:dyDescent="0.25">
      <c r="A258" s="69" t="s">
        <v>424</v>
      </c>
      <c r="B258" s="86" t="s">
        <v>428</v>
      </c>
      <c r="C258" s="87" t="s">
        <v>429</v>
      </c>
      <c r="D258" s="69" t="s">
        <v>355</v>
      </c>
      <c r="E258" s="88">
        <v>5</v>
      </c>
      <c r="F258" s="115">
        <v>439.97</v>
      </c>
      <c r="G258" s="111">
        <f t="shared" si="12"/>
        <v>549.96250000000009</v>
      </c>
      <c r="H258" s="111">
        <f t="shared" si="13"/>
        <v>2749.8125000000005</v>
      </c>
    </row>
    <row r="259" spans="1:8" ht="47.25" x14ac:dyDescent="0.25">
      <c r="A259" s="69" t="s">
        <v>427</v>
      </c>
      <c r="B259" s="113" t="s">
        <v>431</v>
      </c>
      <c r="C259" s="101" t="s">
        <v>782</v>
      </c>
      <c r="D259" s="106" t="s">
        <v>355</v>
      </c>
      <c r="E259" s="102">
        <v>5</v>
      </c>
      <c r="F259" s="115">
        <v>552.99</v>
      </c>
      <c r="G259" s="111">
        <f t="shared" si="12"/>
        <v>691.23749999999995</v>
      </c>
      <c r="H259" s="111">
        <f t="shared" si="13"/>
        <v>3456.1875</v>
      </c>
    </row>
    <row r="260" spans="1:8" ht="15.75" x14ac:dyDescent="0.25">
      <c r="A260" s="69" t="s">
        <v>430</v>
      </c>
      <c r="B260" s="113" t="s">
        <v>433</v>
      </c>
      <c r="C260" s="87" t="s">
        <v>434</v>
      </c>
      <c r="D260" s="69" t="s">
        <v>355</v>
      </c>
      <c r="E260" s="88">
        <v>25</v>
      </c>
      <c r="F260" s="115">
        <v>102.41</v>
      </c>
      <c r="G260" s="111">
        <f t="shared" si="12"/>
        <v>128.01249999999999</v>
      </c>
      <c r="H260" s="111">
        <f t="shared" si="13"/>
        <v>3200.3124999999995</v>
      </c>
    </row>
    <row r="261" spans="1:8" ht="15.75" x14ac:dyDescent="0.25">
      <c r="A261" s="69" t="s">
        <v>432</v>
      </c>
      <c r="B261" s="113" t="s">
        <v>436</v>
      </c>
      <c r="C261" s="87" t="s">
        <v>437</v>
      </c>
      <c r="D261" s="69" t="s">
        <v>355</v>
      </c>
      <c r="E261" s="88">
        <v>50</v>
      </c>
      <c r="F261" s="115">
        <v>71.12</v>
      </c>
      <c r="G261" s="111">
        <f t="shared" si="12"/>
        <v>88.9</v>
      </c>
      <c r="H261" s="111">
        <f t="shared" si="13"/>
        <v>4445</v>
      </c>
    </row>
    <row r="262" spans="1:8" ht="15.75" x14ac:dyDescent="0.25">
      <c r="A262" s="69" t="s">
        <v>435</v>
      </c>
      <c r="B262" s="113" t="s">
        <v>439</v>
      </c>
      <c r="C262" s="87" t="s">
        <v>440</v>
      </c>
      <c r="D262" s="69" t="s">
        <v>355</v>
      </c>
      <c r="E262" s="88">
        <v>25</v>
      </c>
      <c r="F262" s="115">
        <v>119.93</v>
      </c>
      <c r="G262" s="111">
        <f t="shared" si="12"/>
        <v>149.91250000000002</v>
      </c>
      <c r="H262" s="111">
        <f t="shared" si="13"/>
        <v>3747.8125000000005</v>
      </c>
    </row>
    <row r="263" spans="1:8" ht="31.5" x14ac:dyDescent="0.25">
      <c r="A263" s="69" t="s">
        <v>438</v>
      </c>
      <c r="B263" s="113" t="s">
        <v>442</v>
      </c>
      <c r="C263" s="87" t="s">
        <v>443</v>
      </c>
      <c r="D263" s="69" t="s">
        <v>355</v>
      </c>
      <c r="E263" s="88">
        <v>25</v>
      </c>
      <c r="F263" s="115">
        <v>117.32</v>
      </c>
      <c r="G263" s="111">
        <f t="shared" si="12"/>
        <v>146.64999999999998</v>
      </c>
      <c r="H263" s="111">
        <f t="shared" si="13"/>
        <v>3666.2499999999995</v>
      </c>
    </row>
    <row r="264" spans="1:8" ht="15.75" x14ac:dyDescent="0.25">
      <c r="A264" s="69" t="s">
        <v>441</v>
      </c>
      <c r="B264" s="113" t="s">
        <v>445</v>
      </c>
      <c r="C264" s="87" t="s">
        <v>446</v>
      </c>
      <c r="D264" s="69" t="s">
        <v>355</v>
      </c>
      <c r="E264" s="88">
        <v>50</v>
      </c>
      <c r="F264" s="115">
        <v>78.95</v>
      </c>
      <c r="G264" s="111">
        <f t="shared" si="12"/>
        <v>98.6875</v>
      </c>
      <c r="H264" s="111">
        <f t="shared" si="13"/>
        <v>4934.375</v>
      </c>
    </row>
    <row r="265" spans="1:8" ht="15.75" x14ac:dyDescent="0.25">
      <c r="A265" s="69" t="s">
        <v>444</v>
      </c>
      <c r="B265" s="113" t="s">
        <v>448</v>
      </c>
      <c r="C265" s="87" t="s">
        <v>449</v>
      </c>
      <c r="D265" s="69" t="s">
        <v>29</v>
      </c>
      <c r="E265" s="88">
        <v>100</v>
      </c>
      <c r="F265" s="115">
        <v>12.36</v>
      </c>
      <c r="G265" s="111">
        <f t="shared" si="12"/>
        <v>15.45</v>
      </c>
      <c r="H265" s="111">
        <f t="shared" si="13"/>
        <v>1545</v>
      </c>
    </row>
    <row r="266" spans="1:8" ht="15.75" x14ac:dyDescent="0.25">
      <c r="A266" s="69" t="s">
        <v>447</v>
      </c>
      <c r="B266" s="113" t="s">
        <v>451</v>
      </c>
      <c r="C266" s="87" t="s">
        <v>452</v>
      </c>
      <c r="D266" s="69" t="s">
        <v>29</v>
      </c>
      <c r="E266" s="88">
        <v>100</v>
      </c>
      <c r="F266" s="115">
        <v>18.29</v>
      </c>
      <c r="G266" s="111">
        <f t="shared" si="12"/>
        <v>22.862499999999997</v>
      </c>
      <c r="H266" s="111">
        <f t="shared" si="13"/>
        <v>2286.2499999999995</v>
      </c>
    </row>
    <row r="267" spans="1:8" ht="15.75" x14ac:dyDescent="0.25">
      <c r="A267" s="69" t="s">
        <v>450</v>
      </c>
      <c r="B267" s="113" t="s">
        <v>454</v>
      </c>
      <c r="C267" s="87" t="s">
        <v>455</v>
      </c>
      <c r="D267" s="69" t="s">
        <v>29</v>
      </c>
      <c r="E267" s="88">
        <v>50</v>
      </c>
      <c r="F267" s="115">
        <v>37.229999999999997</v>
      </c>
      <c r="G267" s="111">
        <f t="shared" si="12"/>
        <v>46.537499999999994</v>
      </c>
      <c r="H267" s="111">
        <f t="shared" si="13"/>
        <v>2326.8749999999995</v>
      </c>
    </row>
    <row r="268" spans="1:8" ht="15.75" x14ac:dyDescent="0.25">
      <c r="A268" s="69" t="s">
        <v>453</v>
      </c>
      <c r="B268" s="113" t="s">
        <v>457</v>
      </c>
      <c r="C268" s="87" t="s">
        <v>458</v>
      </c>
      <c r="D268" s="69" t="s">
        <v>355</v>
      </c>
      <c r="E268" s="88">
        <v>5</v>
      </c>
      <c r="F268" s="115">
        <v>73.39</v>
      </c>
      <c r="G268" s="111">
        <f t="shared" si="12"/>
        <v>91.737499999999997</v>
      </c>
      <c r="H268" s="111">
        <f t="shared" si="13"/>
        <v>458.6875</v>
      </c>
    </row>
    <row r="269" spans="1:8" ht="15.75" x14ac:dyDescent="0.25">
      <c r="A269" s="69" t="s">
        <v>456</v>
      </c>
      <c r="B269" s="113" t="s">
        <v>460</v>
      </c>
      <c r="C269" s="87" t="s">
        <v>461</v>
      </c>
      <c r="D269" s="69" t="s">
        <v>29</v>
      </c>
      <c r="E269" s="88">
        <v>50</v>
      </c>
      <c r="F269" s="115">
        <v>24.14</v>
      </c>
      <c r="G269" s="111">
        <f t="shared" si="12"/>
        <v>30.175000000000001</v>
      </c>
      <c r="H269" s="111">
        <f t="shared" si="13"/>
        <v>1508.75</v>
      </c>
    </row>
    <row r="270" spans="1:8" ht="15.75" x14ac:dyDescent="0.25">
      <c r="A270" s="69" t="s">
        <v>459</v>
      </c>
      <c r="B270" s="113" t="s">
        <v>463</v>
      </c>
      <c r="C270" s="87" t="s">
        <v>464</v>
      </c>
      <c r="D270" s="69" t="s">
        <v>29</v>
      </c>
      <c r="E270" s="88">
        <v>50</v>
      </c>
      <c r="F270" s="115">
        <v>28.46</v>
      </c>
      <c r="G270" s="111">
        <f t="shared" si="12"/>
        <v>35.575000000000003</v>
      </c>
      <c r="H270" s="111">
        <f t="shared" si="13"/>
        <v>1778.7500000000002</v>
      </c>
    </row>
    <row r="271" spans="1:8" ht="15.75" x14ac:dyDescent="0.25">
      <c r="A271" s="69" t="s">
        <v>462</v>
      </c>
      <c r="B271" s="113" t="s">
        <v>466</v>
      </c>
      <c r="C271" s="87" t="s">
        <v>467</v>
      </c>
      <c r="D271" s="69" t="s">
        <v>29</v>
      </c>
      <c r="E271" s="88">
        <v>50</v>
      </c>
      <c r="F271" s="115">
        <v>33.549999999999997</v>
      </c>
      <c r="G271" s="111">
        <f t="shared" si="12"/>
        <v>41.9375</v>
      </c>
      <c r="H271" s="111">
        <f t="shared" si="13"/>
        <v>2096.875</v>
      </c>
    </row>
    <row r="272" spans="1:8" ht="15.75" x14ac:dyDescent="0.25">
      <c r="A272" s="69" t="s">
        <v>465</v>
      </c>
      <c r="B272" s="113" t="s">
        <v>469</v>
      </c>
      <c r="C272" s="87" t="s">
        <v>470</v>
      </c>
      <c r="D272" s="69" t="s">
        <v>29</v>
      </c>
      <c r="E272" s="88">
        <v>50</v>
      </c>
      <c r="F272" s="115">
        <v>59.91</v>
      </c>
      <c r="G272" s="111">
        <f t="shared" si="12"/>
        <v>74.887499999999989</v>
      </c>
      <c r="H272" s="111">
        <f t="shared" si="13"/>
        <v>3744.3749999999995</v>
      </c>
    </row>
    <row r="273" spans="1:11" ht="15.75" x14ac:dyDescent="0.25">
      <c r="A273" s="69" t="s">
        <v>468</v>
      </c>
      <c r="B273" s="113" t="s">
        <v>472</v>
      </c>
      <c r="C273" s="87" t="s">
        <v>473</v>
      </c>
      <c r="D273" s="69" t="s">
        <v>29</v>
      </c>
      <c r="E273" s="88">
        <v>50</v>
      </c>
      <c r="F273" s="115">
        <v>5.26</v>
      </c>
      <c r="G273" s="111">
        <f t="shared" si="12"/>
        <v>6.5749999999999993</v>
      </c>
      <c r="H273" s="111">
        <f t="shared" si="13"/>
        <v>328.74999999999994</v>
      </c>
    </row>
    <row r="274" spans="1:11" ht="15.75" x14ac:dyDescent="0.25">
      <c r="A274" s="69" t="s">
        <v>471</v>
      </c>
      <c r="B274" s="113" t="s">
        <v>475</v>
      </c>
      <c r="C274" s="87" t="s">
        <v>476</v>
      </c>
      <c r="D274" s="69" t="s">
        <v>29</v>
      </c>
      <c r="E274" s="88">
        <v>50</v>
      </c>
      <c r="F274" s="115">
        <v>8.4</v>
      </c>
      <c r="G274" s="111">
        <f t="shared" si="12"/>
        <v>10.5</v>
      </c>
      <c r="H274" s="111">
        <f t="shared" si="13"/>
        <v>525</v>
      </c>
    </row>
    <row r="275" spans="1:11" ht="15.75" x14ac:dyDescent="0.25">
      <c r="A275" s="69" t="s">
        <v>474</v>
      </c>
      <c r="B275" s="113" t="s">
        <v>478</v>
      </c>
      <c r="C275" s="87" t="s">
        <v>479</v>
      </c>
      <c r="D275" s="69" t="s">
        <v>29</v>
      </c>
      <c r="E275" s="88">
        <v>50</v>
      </c>
      <c r="F275" s="115">
        <v>7.89</v>
      </c>
      <c r="G275" s="111">
        <f t="shared" si="12"/>
        <v>9.8624999999999989</v>
      </c>
      <c r="H275" s="111">
        <f t="shared" si="13"/>
        <v>493.12499999999994</v>
      </c>
    </row>
    <row r="276" spans="1:11" ht="15.75" x14ac:dyDescent="0.25">
      <c r="A276" s="69" t="s">
        <v>477</v>
      </c>
      <c r="B276" s="113" t="s">
        <v>481</v>
      </c>
      <c r="C276" s="87" t="s">
        <v>482</v>
      </c>
      <c r="D276" s="69" t="s">
        <v>29</v>
      </c>
      <c r="E276" s="88">
        <v>50</v>
      </c>
      <c r="F276" s="115">
        <v>6.31</v>
      </c>
      <c r="G276" s="111">
        <f t="shared" si="12"/>
        <v>7.8874999999999993</v>
      </c>
      <c r="H276" s="111">
        <f t="shared" si="13"/>
        <v>394.37499999999994</v>
      </c>
    </row>
    <row r="277" spans="1:11" ht="15.75" x14ac:dyDescent="0.25">
      <c r="A277" s="69" t="s">
        <v>480</v>
      </c>
      <c r="B277" s="113" t="s">
        <v>484</v>
      </c>
      <c r="C277" s="87" t="s">
        <v>485</v>
      </c>
      <c r="D277" s="69" t="s">
        <v>29</v>
      </c>
      <c r="E277" s="88">
        <v>50</v>
      </c>
      <c r="F277" s="115">
        <v>12.66</v>
      </c>
      <c r="G277" s="111">
        <f t="shared" si="12"/>
        <v>15.824999999999999</v>
      </c>
      <c r="H277" s="111">
        <f t="shared" si="13"/>
        <v>791.25</v>
      </c>
    </row>
    <row r="278" spans="1:11" ht="15.75" x14ac:dyDescent="0.25">
      <c r="A278" s="69" t="s">
        <v>483</v>
      </c>
      <c r="B278" s="113" t="s">
        <v>487</v>
      </c>
      <c r="C278" s="87" t="s">
        <v>488</v>
      </c>
      <c r="D278" s="69" t="s">
        <v>92</v>
      </c>
      <c r="E278" s="88">
        <v>15</v>
      </c>
      <c r="F278" s="115">
        <v>114.42</v>
      </c>
      <c r="G278" s="111">
        <f t="shared" si="12"/>
        <v>143.02500000000001</v>
      </c>
      <c r="H278" s="111">
        <f t="shared" si="13"/>
        <v>2145.375</v>
      </c>
    </row>
    <row r="279" spans="1:11" ht="15.75" x14ac:dyDescent="0.25">
      <c r="A279" s="69" t="s">
        <v>486</v>
      </c>
      <c r="B279" s="113" t="s">
        <v>490</v>
      </c>
      <c r="C279" s="87" t="s">
        <v>491</v>
      </c>
      <c r="D279" s="69" t="s">
        <v>92</v>
      </c>
      <c r="E279" s="88">
        <v>15</v>
      </c>
      <c r="F279" s="115">
        <v>260.45</v>
      </c>
      <c r="G279" s="111">
        <f t="shared" si="12"/>
        <v>325.5625</v>
      </c>
      <c r="H279" s="111">
        <f t="shared" si="13"/>
        <v>4883.4375</v>
      </c>
    </row>
    <row r="280" spans="1:11" ht="15.75" x14ac:dyDescent="0.25">
      <c r="A280" s="69" t="s">
        <v>489</v>
      </c>
      <c r="B280" s="113" t="s">
        <v>493</v>
      </c>
      <c r="C280" s="87" t="s">
        <v>494</v>
      </c>
      <c r="D280" s="69" t="s">
        <v>92</v>
      </c>
      <c r="E280" s="88">
        <v>15</v>
      </c>
      <c r="F280" s="115">
        <v>54.36</v>
      </c>
      <c r="G280" s="111">
        <f t="shared" si="12"/>
        <v>67.95</v>
      </c>
      <c r="H280" s="111">
        <f t="shared" si="13"/>
        <v>1019.25</v>
      </c>
    </row>
    <row r="281" spans="1:11" ht="31.5" x14ac:dyDescent="0.25">
      <c r="A281" s="69" t="s">
        <v>492</v>
      </c>
      <c r="B281" s="113" t="s">
        <v>496</v>
      </c>
      <c r="C281" s="105" t="s">
        <v>497</v>
      </c>
      <c r="D281" s="106" t="s">
        <v>355</v>
      </c>
      <c r="E281" s="102">
        <v>15</v>
      </c>
      <c r="F281" s="115">
        <v>343.06</v>
      </c>
      <c r="G281" s="111">
        <f t="shared" si="12"/>
        <v>428.82499999999999</v>
      </c>
      <c r="H281" s="111">
        <f t="shared" si="13"/>
        <v>6432.375</v>
      </c>
    </row>
    <row r="282" spans="1:11" ht="15.75" x14ac:dyDescent="0.25">
      <c r="A282" s="69" t="s">
        <v>495</v>
      </c>
      <c r="B282" s="113" t="s">
        <v>499</v>
      </c>
      <c r="C282" s="87" t="s">
        <v>500</v>
      </c>
      <c r="D282" s="69" t="s">
        <v>355</v>
      </c>
      <c r="E282" s="88">
        <v>2</v>
      </c>
      <c r="F282" s="115">
        <v>549.62</v>
      </c>
      <c r="G282" s="111">
        <f t="shared" si="12"/>
        <v>687.02499999999998</v>
      </c>
      <c r="H282" s="111">
        <f t="shared" si="13"/>
        <v>1374.05</v>
      </c>
    </row>
    <row r="283" spans="1:11" ht="15.75" x14ac:dyDescent="0.25">
      <c r="A283" s="69" t="s">
        <v>498</v>
      </c>
      <c r="B283" s="113" t="s">
        <v>501</v>
      </c>
      <c r="C283" s="87" t="s">
        <v>502</v>
      </c>
      <c r="D283" s="69" t="s">
        <v>355</v>
      </c>
      <c r="E283" s="88">
        <v>2</v>
      </c>
      <c r="F283" s="115">
        <v>725.9</v>
      </c>
      <c r="G283" s="111">
        <f t="shared" si="12"/>
        <v>907.375</v>
      </c>
      <c r="H283" s="111">
        <f t="shared" si="13"/>
        <v>1814.75</v>
      </c>
    </row>
    <row r="284" spans="1:11" ht="15.75" x14ac:dyDescent="0.25">
      <c r="A284" s="69" t="s">
        <v>851</v>
      </c>
      <c r="B284" s="113" t="s">
        <v>850</v>
      </c>
      <c r="C284" s="87" t="s">
        <v>849</v>
      </c>
      <c r="D284" s="69" t="s">
        <v>108</v>
      </c>
      <c r="E284" s="88">
        <v>10</v>
      </c>
      <c r="F284" s="115">
        <v>4.67</v>
      </c>
      <c r="G284" s="111">
        <f t="shared" si="12"/>
        <v>5.8375000000000004</v>
      </c>
      <c r="H284" s="111">
        <f t="shared" si="13"/>
        <v>58.375</v>
      </c>
    </row>
    <row r="285" spans="1:11" ht="15.75" x14ac:dyDescent="0.25">
      <c r="A285" s="69"/>
      <c r="B285" s="113"/>
      <c r="C285" s="87"/>
      <c r="D285" s="69"/>
      <c r="E285" s="88"/>
      <c r="F285" s="120"/>
      <c r="G285" s="67" t="s">
        <v>209</v>
      </c>
      <c r="H285" s="114">
        <f>SUM(H244:H284)</f>
        <v>135718.8125</v>
      </c>
    </row>
    <row r="286" spans="1:11" ht="15.75" x14ac:dyDescent="0.25">
      <c r="A286" s="71" t="s">
        <v>503</v>
      </c>
      <c r="B286" s="72"/>
      <c r="C286" s="73" t="s">
        <v>504</v>
      </c>
      <c r="D286" s="72"/>
      <c r="E286" s="72"/>
      <c r="F286" s="120"/>
      <c r="G286" s="54"/>
      <c r="H286" s="111"/>
      <c r="I286" s="32"/>
      <c r="J286" s="32"/>
      <c r="K286" s="32"/>
    </row>
    <row r="287" spans="1:11" ht="47.25" x14ac:dyDescent="0.25">
      <c r="A287" s="69" t="s">
        <v>505</v>
      </c>
      <c r="B287" s="113" t="s">
        <v>506</v>
      </c>
      <c r="C287" s="101" t="s">
        <v>783</v>
      </c>
      <c r="D287" s="106" t="s">
        <v>17</v>
      </c>
      <c r="E287" s="102">
        <v>500</v>
      </c>
      <c r="F287" s="115">
        <v>14.31</v>
      </c>
      <c r="G287" s="111">
        <f>F287*1.25</f>
        <v>17.887499999999999</v>
      </c>
      <c r="H287" s="111">
        <f t="shared" si="13"/>
        <v>8943.75</v>
      </c>
      <c r="I287" s="32"/>
      <c r="J287" s="32"/>
      <c r="K287" s="32"/>
    </row>
    <row r="288" spans="1:11" ht="47.25" x14ac:dyDescent="0.25">
      <c r="A288" s="69" t="s">
        <v>507</v>
      </c>
      <c r="B288" s="113" t="s">
        <v>508</v>
      </c>
      <c r="C288" s="101" t="s">
        <v>784</v>
      </c>
      <c r="D288" s="106" t="s">
        <v>108</v>
      </c>
      <c r="E288" s="102">
        <v>250</v>
      </c>
      <c r="F288" s="115">
        <v>23.99</v>
      </c>
      <c r="G288" s="111">
        <f t="shared" ref="G288:G307" si="14">F288*1.25</f>
        <v>29.987499999999997</v>
      </c>
      <c r="H288" s="111">
        <f t="shared" si="13"/>
        <v>7496.8749999999991</v>
      </c>
      <c r="I288" s="33"/>
      <c r="J288" s="33"/>
      <c r="K288" s="33"/>
    </row>
    <row r="289" spans="1:11" s="14" customFormat="1" ht="47.25" x14ac:dyDescent="0.25">
      <c r="A289" s="69" t="s">
        <v>509</v>
      </c>
      <c r="B289" s="84" t="s">
        <v>510</v>
      </c>
      <c r="C289" s="93" t="s">
        <v>785</v>
      </c>
      <c r="D289" s="94" t="s">
        <v>17</v>
      </c>
      <c r="E289" s="95">
        <v>400</v>
      </c>
      <c r="F289" s="115">
        <v>89.38</v>
      </c>
      <c r="G289" s="116">
        <f t="shared" si="14"/>
        <v>111.72499999999999</v>
      </c>
      <c r="H289" s="116">
        <f t="shared" si="13"/>
        <v>44690</v>
      </c>
      <c r="I289" s="33"/>
      <c r="J289" s="33"/>
      <c r="K289" s="33"/>
    </row>
    <row r="290" spans="1:11" s="14" customFormat="1" ht="47.25" x14ac:dyDescent="0.25">
      <c r="A290" s="69" t="s">
        <v>511</v>
      </c>
      <c r="B290" s="84" t="s">
        <v>512</v>
      </c>
      <c r="C290" s="93" t="s">
        <v>786</v>
      </c>
      <c r="D290" s="94" t="s">
        <v>17</v>
      </c>
      <c r="E290" s="95">
        <v>400</v>
      </c>
      <c r="F290" s="117">
        <v>84.66</v>
      </c>
      <c r="G290" s="116">
        <f t="shared" si="14"/>
        <v>105.82499999999999</v>
      </c>
      <c r="H290" s="116">
        <f t="shared" si="13"/>
        <v>42329.999999999993</v>
      </c>
      <c r="I290" s="33"/>
      <c r="J290" s="33"/>
      <c r="K290" s="33"/>
    </row>
    <row r="291" spans="1:11" s="14" customFormat="1" ht="47.25" x14ac:dyDescent="0.25">
      <c r="A291" s="69" t="s">
        <v>513</v>
      </c>
      <c r="B291" s="84" t="s">
        <v>514</v>
      </c>
      <c r="C291" s="93" t="s">
        <v>787</v>
      </c>
      <c r="D291" s="94" t="s">
        <v>17</v>
      </c>
      <c r="E291" s="95">
        <v>100</v>
      </c>
      <c r="F291" s="115">
        <v>94.13</v>
      </c>
      <c r="G291" s="116">
        <f t="shared" si="14"/>
        <v>117.66249999999999</v>
      </c>
      <c r="H291" s="116">
        <f t="shared" si="13"/>
        <v>11766.25</v>
      </c>
      <c r="I291" s="33"/>
      <c r="J291" s="33"/>
      <c r="K291" s="33"/>
    </row>
    <row r="292" spans="1:11" s="14" customFormat="1" ht="31.5" x14ac:dyDescent="0.25">
      <c r="A292" s="69" t="s">
        <v>515</v>
      </c>
      <c r="B292" s="118" t="s">
        <v>516</v>
      </c>
      <c r="C292" s="84" t="s">
        <v>517</v>
      </c>
      <c r="D292" s="89" t="s">
        <v>404</v>
      </c>
      <c r="E292" s="90">
        <v>100</v>
      </c>
      <c r="F292" s="115">
        <v>737.98</v>
      </c>
      <c r="G292" s="116">
        <f t="shared" si="14"/>
        <v>922.47500000000002</v>
      </c>
      <c r="H292" s="116">
        <f t="shared" si="13"/>
        <v>92247.5</v>
      </c>
      <c r="I292" s="33"/>
      <c r="J292" s="33"/>
      <c r="K292" s="33"/>
    </row>
    <row r="293" spans="1:11" s="14" customFormat="1" ht="47.25" x14ac:dyDescent="0.25">
      <c r="A293" s="69" t="s">
        <v>518</v>
      </c>
      <c r="B293" s="118" t="s">
        <v>519</v>
      </c>
      <c r="C293" s="93" t="s">
        <v>788</v>
      </c>
      <c r="D293" s="94" t="s">
        <v>17</v>
      </c>
      <c r="E293" s="95">
        <v>300</v>
      </c>
      <c r="F293" s="115">
        <v>67.290000000000006</v>
      </c>
      <c r="G293" s="116">
        <f t="shared" si="14"/>
        <v>84.112500000000011</v>
      </c>
      <c r="H293" s="116">
        <f t="shared" si="13"/>
        <v>25233.750000000004</v>
      </c>
      <c r="I293" s="33"/>
      <c r="J293" s="33"/>
      <c r="K293" s="33"/>
    </row>
    <row r="294" spans="1:11" s="14" customFormat="1" ht="15.75" x14ac:dyDescent="0.25">
      <c r="A294" s="69" t="s">
        <v>520</v>
      </c>
      <c r="B294" s="84" t="s">
        <v>521</v>
      </c>
      <c r="C294" s="84" t="s">
        <v>522</v>
      </c>
      <c r="D294" s="89" t="s">
        <v>17</v>
      </c>
      <c r="E294" s="90">
        <v>500</v>
      </c>
      <c r="F294" s="115">
        <v>25.42</v>
      </c>
      <c r="G294" s="116">
        <f t="shared" si="14"/>
        <v>31.775000000000002</v>
      </c>
      <c r="H294" s="116">
        <f t="shared" si="13"/>
        <v>15887.500000000002</v>
      </c>
      <c r="I294" s="33"/>
      <c r="J294" s="33"/>
      <c r="K294" s="33"/>
    </row>
    <row r="295" spans="1:11" s="14" customFormat="1" ht="47.25" x14ac:dyDescent="0.25">
      <c r="A295" s="69" t="s">
        <v>523</v>
      </c>
      <c r="B295" s="118" t="s">
        <v>524</v>
      </c>
      <c r="C295" s="93" t="s">
        <v>789</v>
      </c>
      <c r="D295" s="94" t="s">
        <v>17</v>
      </c>
      <c r="E295" s="95">
        <v>150</v>
      </c>
      <c r="F295" s="115">
        <v>130.05000000000001</v>
      </c>
      <c r="G295" s="116">
        <f t="shared" si="14"/>
        <v>162.5625</v>
      </c>
      <c r="H295" s="116">
        <f t="shared" si="13"/>
        <v>24384.375</v>
      </c>
      <c r="I295" s="33"/>
      <c r="J295" s="33"/>
      <c r="K295" s="33"/>
    </row>
    <row r="296" spans="1:11" s="14" customFormat="1" ht="47.25" x14ac:dyDescent="0.25">
      <c r="A296" s="69" t="s">
        <v>525</v>
      </c>
      <c r="B296" s="84" t="s">
        <v>526</v>
      </c>
      <c r="C296" s="93" t="s">
        <v>790</v>
      </c>
      <c r="D296" s="94" t="s">
        <v>17</v>
      </c>
      <c r="E296" s="95">
        <v>500</v>
      </c>
      <c r="F296" s="115">
        <v>84.16</v>
      </c>
      <c r="G296" s="116">
        <f t="shared" si="14"/>
        <v>105.19999999999999</v>
      </c>
      <c r="H296" s="116">
        <f t="shared" si="13"/>
        <v>52599.999999999993</v>
      </c>
      <c r="I296" s="33"/>
      <c r="J296" s="33"/>
      <c r="K296" s="33"/>
    </row>
    <row r="297" spans="1:11" s="14" customFormat="1" ht="47.25" x14ac:dyDescent="0.25">
      <c r="A297" s="69" t="s">
        <v>527</v>
      </c>
      <c r="B297" s="84" t="s">
        <v>528</v>
      </c>
      <c r="C297" s="93" t="s">
        <v>791</v>
      </c>
      <c r="D297" s="94" t="s">
        <v>17</v>
      </c>
      <c r="E297" s="95">
        <v>300</v>
      </c>
      <c r="F297" s="115">
        <v>57.86</v>
      </c>
      <c r="G297" s="116">
        <f t="shared" si="14"/>
        <v>72.325000000000003</v>
      </c>
      <c r="H297" s="116">
        <f t="shared" si="13"/>
        <v>21697.5</v>
      </c>
      <c r="I297" s="33"/>
      <c r="J297" s="33"/>
      <c r="K297" s="33"/>
    </row>
    <row r="298" spans="1:11" s="14" customFormat="1" ht="31.5" x14ac:dyDescent="0.25">
      <c r="A298" s="69" t="s">
        <v>529</v>
      </c>
      <c r="B298" s="84" t="s">
        <v>817</v>
      </c>
      <c r="C298" s="93" t="s">
        <v>816</v>
      </c>
      <c r="D298" s="94" t="s">
        <v>17</v>
      </c>
      <c r="E298" s="95">
        <v>150</v>
      </c>
      <c r="F298" s="115">
        <v>90</v>
      </c>
      <c r="G298" s="116">
        <f t="shared" si="14"/>
        <v>112.5</v>
      </c>
      <c r="H298" s="116">
        <f t="shared" si="13"/>
        <v>16875</v>
      </c>
      <c r="I298" s="33"/>
      <c r="J298" s="33"/>
      <c r="K298" s="33"/>
    </row>
    <row r="299" spans="1:11" s="14" customFormat="1" ht="15.75" x14ac:dyDescent="0.25">
      <c r="A299" s="69" t="s">
        <v>532</v>
      </c>
      <c r="B299" s="118" t="s">
        <v>530</v>
      </c>
      <c r="C299" s="84" t="s">
        <v>531</v>
      </c>
      <c r="D299" s="89" t="s">
        <v>29</v>
      </c>
      <c r="E299" s="119">
        <v>1000</v>
      </c>
      <c r="F299" s="115">
        <v>21.33</v>
      </c>
      <c r="G299" s="116">
        <f t="shared" si="14"/>
        <v>26.662499999999998</v>
      </c>
      <c r="H299" s="116">
        <f t="shared" si="13"/>
        <v>26662.499999999996</v>
      </c>
      <c r="I299" s="33"/>
      <c r="J299" s="33"/>
      <c r="K299" s="33"/>
    </row>
    <row r="300" spans="1:11" s="14" customFormat="1" ht="47.25" x14ac:dyDescent="0.25">
      <c r="A300" s="69" t="s">
        <v>534</v>
      </c>
      <c r="B300" s="118" t="s">
        <v>533</v>
      </c>
      <c r="C300" s="93" t="s">
        <v>781</v>
      </c>
      <c r="D300" s="94" t="s">
        <v>92</v>
      </c>
      <c r="E300" s="95">
        <v>10</v>
      </c>
      <c r="F300" s="115">
        <v>1794.41</v>
      </c>
      <c r="G300" s="116">
        <f t="shared" si="14"/>
        <v>2243.0125000000003</v>
      </c>
      <c r="H300" s="116">
        <f t="shared" si="13"/>
        <v>22430.125000000004</v>
      </c>
      <c r="I300" s="33"/>
      <c r="J300" s="33"/>
      <c r="K300" s="33"/>
    </row>
    <row r="301" spans="1:11" s="14" customFormat="1" ht="15.75" x14ac:dyDescent="0.25">
      <c r="A301" s="69" t="s">
        <v>839</v>
      </c>
      <c r="B301" s="118" t="s">
        <v>535</v>
      </c>
      <c r="C301" s="84" t="s">
        <v>536</v>
      </c>
      <c r="D301" s="89" t="s">
        <v>17</v>
      </c>
      <c r="E301" s="119">
        <v>3000</v>
      </c>
      <c r="F301" s="115">
        <v>8.5299999999999994</v>
      </c>
      <c r="G301" s="116">
        <f t="shared" si="14"/>
        <v>10.6625</v>
      </c>
      <c r="H301" s="116">
        <f t="shared" si="13"/>
        <v>31987.5</v>
      </c>
      <c r="I301" s="33"/>
      <c r="J301" s="33"/>
      <c r="K301" s="33"/>
    </row>
    <row r="302" spans="1:11" s="14" customFormat="1" ht="47.25" x14ac:dyDescent="0.25">
      <c r="A302" s="69" t="s">
        <v>840</v>
      </c>
      <c r="B302" s="118" t="s">
        <v>667</v>
      </c>
      <c r="C302" s="84" t="s">
        <v>668</v>
      </c>
      <c r="D302" s="81" t="s">
        <v>46</v>
      </c>
      <c r="E302" s="95">
        <v>963.24</v>
      </c>
      <c r="F302" s="115">
        <v>6.75</v>
      </c>
      <c r="G302" s="116">
        <f t="shared" si="14"/>
        <v>8.4375</v>
      </c>
      <c r="H302" s="116">
        <f t="shared" si="13"/>
        <v>8127.3374999999996</v>
      </c>
      <c r="I302" s="33"/>
      <c r="J302" s="33"/>
      <c r="K302" s="33"/>
    </row>
    <row r="303" spans="1:11" s="14" customFormat="1" ht="31.5" x14ac:dyDescent="0.25">
      <c r="A303" s="69"/>
      <c r="B303" s="118" t="s">
        <v>669</v>
      </c>
      <c r="C303" s="84" t="s">
        <v>670</v>
      </c>
      <c r="D303" s="81" t="s">
        <v>671</v>
      </c>
      <c r="E303" s="119">
        <v>2558.62</v>
      </c>
      <c r="F303" s="115">
        <v>3.78</v>
      </c>
      <c r="G303" s="116">
        <f t="shared" si="14"/>
        <v>4.7249999999999996</v>
      </c>
      <c r="H303" s="116">
        <f t="shared" si="13"/>
        <v>12089.479499999999</v>
      </c>
      <c r="I303" s="33"/>
      <c r="J303" s="33"/>
      <c r="K303" s="33"/>
    </row>
    <row r="304" spans="1:11" s="14" customFormat="1" ht="15.75" x14ac:dyDescent="0.25">
      <c r="A304" s="69" t="s">
        <v>841</v>
      </c>
      <c r="B304" s="118" t="s">
        <v>672</v>
      </c>
      <c r="C304" s="84" t="s">
        <v>673</v>
      </c>
      <c r="D304" s="81" t="s">
        <v>102</v>
      </c>
      <c r="E304" s="119">
        <v>255.86</v>
      </c>
      <c r="F304" s="115">
        <v>40</v>
      </c>
      <c r="G304" s="116">
        <f t="shared" si="14"/>
        <v>50</v>
      </c>
      <c r="H304" s="116">
        <f t="shared" si="13"/>
        <v>12793</v>
      </c>
      <c r="I304" s="33"/>
      <c r="J304" s="33"/>
      <c r="K304" s="33"/>
    </row>
    <row r="305" spans="1:11" s="14" customFormat="1" ht="31.5" x14ac:dyDescent="0.25">
      <c r="A305" s="69" t="s">
        <v>842</v>
      </c>
      <c r="B305" s="118" t="s">
        <v>676</v>
      </c>
      <c r="C305" s="84" t="s">
        <v>677</v>
      </c>
      <c r="D305" s="81" t="s">
        <v>678</v>
      </c>
      <c r="E305" s="119">
        <f>580.29-230.29</f>
        <v>350</v>
      </c>
      <c r="F305" s="115">
        <v>519.91999999999996</v>
      </c>
      <c r="G305" s="116">
        <f t="shared" si="14"/>
        <v>649.9</v>
      </c>
      <c r="H305" s="116">
        <f t="shared" si="13"/>
        <v>227465</v>
      </c>
      <c r="I305" s="33"/>
      <c r="J305" s="33"/>
      <c r="K305" s="33"/>
    </row>
    <row r="306" spans="1:11" s="14" customFormat="1" ht="15.75" x14ac:dyDescent="0.25">
      <c r="A306" s="69" t="s">
        <v>843</v>
      </c>
      <c r="B306" s="118" t="s">
        <v>852</v>
      </c>
      <c r="C306" s="84" t="s">
        <v>814</v>
      </c>
      <c r="D306" s="81" t="s">
        <v>17</v>
      </c>
      <c r="E306" s="119">
        <v>5000</v>
      </c>
      <c r="F306" s="115">
        <v>1.39</v>
      </c>
      <c r="G306" s="116">
        <f t="shared" si="14"/>
        <v>1.7374999999999998</v>
      </c>
      <c r="H306" s="116">
        <f t="shared" si="13"/>
        <v>8687.5</v>
      </c>
      <c r="I306" s="33"/>
      <c r="J306" s="33"/>
      <c r="K306" s="33"/>
    </row>
    <row r="307" spans="1:11" s="14" customFormat="1" ht="31.5" x14ac:dyDescent="0.25">
      <c r="A307" s="69" t="s">
        <v>844</v>
      </c>
      <c r="B307" s="118" t="s">
        <v>819</v>
      </c>
      <c r="C307" s="84" t="s">
        <v>818</v>
      </c>
      <c r="D307" s="81" t="s">
        <v>92</v>
      </c>
      <c r="E307" s="119">
        <v>2</v>
      </c>
      <c r="F307" s="115">
        <v>5282.42</v>
      </c>
      <c r="G307" s="116">
        <f t="shared" si="14"/>
        <v>6603.0249999999996</v>
      </c>
      <c r="H307" s="116">
        <f t="shared" si="13"/>
        <v>13206.05</v>
      </c>
      <c r="I307" s="33"/>
      <c r="J307" s="33"/>
      <c r="K307" s="33"/>
    </row>
    <row r="308" spans="1:11" ht="15.75" x14ac:dyDescent="0.25">
      <c r="A308" s="54"/>
      <c r="B308" s="54"/>
      <c r="C308" s="54"/>
      <c r="D308" s="53"/>
      <c r="E308" s="58"/>
      <c r="F308" s="120"/>
      <c r="G308" s="67" t="s">
        <v>209</v>
      </c>
      <c r="H308" s="114">
        <f>SUM(H287:H307)</f>
        <v>727600.99200000009</v>
      </c>
      <c r="I308" s="32"/>
      <c r="J308" s="32"/>
      <c r="K308" s="32"/>
    </row>
    <row r="309" spans="1:11" ht="21" x14ac:dyDescent="0.35">
      <c r="A309" s="54"/>
      <c r="B309" s="54"/>
      <c r="C309" s="54"/>
      <c r="D309" s="53"/>
      <c r="E309" s="58"/>
      <c r="F309" s="120"/>
      <c r="G309" s="131" t="s">
        <v>12</v>
      </c>
      <c r="H309" s="132">
        <f>SUM(H308,H285,H242,H235,H182,H165,H151,H108,H78,H55,H41,H141,H49,)</f>
        <v>4205686.8718750002</v>
      </c>
      <c r="I309" s="32"/>
      <c r="J309" s="32"/>
      <c r="K309" s="32"/>
    </row>
  </sheetData>
  <mergeCells count="12">
    <mergeCell ref="D1:F1"/>
    <mergeCell ref="A1:B3"/>
    <mergeCell ref="J183:K183"/>
    <mergeCell ref="J79:K79"/>
    <mergeCell ref="A7:H7"/>
    <mergeCell ref="A4:F4"/>
    <mergeCell ref="F5:H5"/>
    <mergeCell ref="E5:E6"/>
    <mergeCell ref="D5:D6"/>
    <mergeCell ref="C5:C6"/>
    <mergeCell ref="B5:B6"/>
    <mergeCell ref="A5:A6"/>
  </mergeCells>
  <phoneticPr fontId="6" type="noConversion"/>
  <printOptions horizontalCentered="1"/>
  <pageMargins left="0.51181102362204722" right="0.51181102362204722" top="0.78740157480314965" bottom="0.78740157480314965" header="0.31496062992125984" footer="0.31496062992125984"/>
  <pageSetup paperSize="9" scale="48" orientation="portrait" r:id="rId1"/>
  <rowBreaks count="4" manualBreakCount="4">
    <brk id="120" max="7" man="1"/>
    <brk id="173" max="7" man="1"/>
    <brk id="220" max="7" man="1"/>
    <brk id="277"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46"/>
  <sheetViews>
    <sheetView topLeftCell="A225" zoomScaleNormal="100" workbookViewId="0">
      <selection activeCell="E245" sqref="E245"/>
    </sheetView>
  </sheetViews>
  <sheetFormatPr defaultRowHeight="15" x14ac:dyDescent="0.25"/>
  <cols>
    <col min="1" max="1" width="22.140625" style="173" customWidth="1"/>
    <col min="2" max="2" width="83.85546875" style="147" customWidth="1"/>
    <col min="3" max="4" width="9.140625" style="147"/>
    <col min="5" max="5" width="11.85546875" style="174" customWidth="1"/>
    <col min="6" max="6" width="12.7109375" style="147" customWidth="1"/>
    <col min="7" max="16384" width="9.140625" style="147"/>
  </cols>
  <sheetData>
    <row r="1" spans="1:8" s="139" customFormat="1" x14ac:dyDescent="0.25">
      <c r="A1" s="138"/>
      <c r="E1" s="140"/>
    </row>
    <row r="2" spans="1:8" s="139" customFormat="1" x14ac:dyDescent="0.25">
      <c r="A2" s="138"/>
      <c r="E2" s="140"/>
    </row>
    <row r="3" spans="1:8" s="139" customFormat="1" x14ac:dyDescent="0.25">
      <c r="A3" s="138"/>
      <c r="E3" s="140"/>
    </row>
    <row r="4" spans="1:8" s="139" customFormat="1" x14ac:dyDescent="0.25">
      <c r="A4" s="138"/>
      <c r="E4" s="140"/>
    </row>
    <row r="5" spans="1:8" s="139" customFormat="1" x14ac:dyDescent="0.25">
      <c r="A5" s="138"/>
      <c r="E5" s="140"/>
    </row>
    <row r="6" spans="1:8" s="139" customFormat="1" x14ac:dyDescent="0.25">
      <c r="A6" s="138"/>
      <c r="E6" s="140"/>
    </row>
    <row r="7" spans="1:8" s="139" customFormat="1" x14ac:dyDescent="0.25">
      <c r="A7" s="138"/>
      <c r="E7" s="140"/>
    </row>
    <row r="8" spans="1:8" s="139" customFormat="1" x14ac:dyDescent="0.25">
      <c r="A8" s="138"/>
      <c r="B8" s="141"/>
      <c r="E8" s="140"/>
    </row>
    <row r="9" spans="1:8" s="139" customFormat="1" x14ac:dyDescent="0.25">
      <c r="A9" s="138"/>
      <c r="E9" s="140"/>
    </row>
    <row r="10" spans="1:8" s="139" customFormat="1" ht="25.5" x14ac:dyDescent="0.35">
      <c r="A10" s="218" t="s">
        <v>882</v>
      </c>
      <c r="B10" s="218"/>
      <c r="C10" s="218"/>
      <c r="D10" s="218"/>
      <c r="E10" s="218"/>
      <c r="F10" s="218"/>
    </row>
    <row r="12" spans="1:8" ht="12.75" x14ac:dyDescent="0.2">
      <c r="A12" s="142" t="s">
        <v>636</v>
      </c>
      <c r="B12" s="143" t="s">
        <v>883</v>
      </c>
      <c r="C12" s="142" t="s">
        <v>884</v>
      </c>
      <c r="D12" s="144"/>
      <c r="E12" s="145"/>
      <c r="F12" s="146"/>
    </row>
    <row r="13" spans="1:8" ht="34.5" customHeight="1" x14ac:dyDescent="0.2">
      <c r="A13" s="148" t="s">
        <v>885</v>
      </c>
      <c r="B13" s="149" t="s">
        <v>637</v>
      </c>
      <c r="C13" s="148" t="s">
        <v>108</v>
      </c>
      <c r="D13" s="150"/>
      <c r="E13" s="151"/>
      <c r="F13" s="152"/>
      <c r="G13" s="153"/>
      <c r="H13" s="153"/>
    </row>
    <row r="14" spans="1:8" ht="12.75" x14ac:dyDescent="0.2">
      <c r="A14" s="154"/>
      <c r="B14" s="155"/>
      <c r="C14" s="155"/>
      <c r="D14" s="155"/>
      <c r="E14" s="156"/>
      <c r="F14" s="155"/>
      <c r="G14" s="153"/>
      <c r="H14" s="153"/>
    </row>
    <row r="15" spans="1:8" ht="12.75" x14ac:dyDescent="0.2">
      <c r="A15" s="157" t="s">
        <v>886</v>
      </c>
      <c r="B15" s="157" t="s">
        <v>887</v>
      </c>
      <c r="C15" s="157" t="s">
        <v>888</v>
      </c>
      <c r="D15" s="157" t="s">
        <v>889</v>
      </c>
      <c r="E15" s="158" t="s">
        <v>890</v>
      </c>
      <c r="F15" s="157" t="s">
        <v>891</v>
      </c>
      <c r="G15" s="153"/>
      <c r="H15" s="153"/>
    </row>
    <row r="16" spans="1:8" ht="12.75" x14ac:dyDescent="0.2">
      <c r="A16" s="159" t="s">
        <v>892</v>
      </c>
      <c r="B16" s="160" t="s">
        <v>893</v>
      </c>
      <c r="C16" s="159" t="s">
        <v>894</v>
      </c>
      <c r="D16" s="161">
        <v>5.2400000000000002E-2</v>
      </c>
      <c r="E16" s="162">
        <v>22.66</v>
      </c>
      <c r="F16" s="163">
        <f t="shared" ref="F16:F20" si="0">ROUND(D16*E16,2)</f>
        <v>1.19</v>
      </c>
      <c r="G16" s="153"/>
      <c r="H16" s="153"/>
    </row>
    <row r="17" spans="1:8" ht="12.75" x14ac:dyDescent="0.2">
      <c r="A17" s="159" t="s">
        <v>895</v>
      </c>
      <c r="B17" s="160" t="s">
        <v>896</v>
      </c>
      <c r="C17" s="159" t="s">
        <v>894</v>
      </c>
      <c r="D17" s="161">
        <v>0.1028</v>
      </c>
      <c r="E17" s="162">
        <v>15.45</v>
      </c>
      <c r="F17" s="163">
        <f t="shared" si="0"/>
        <v>1.59</v>
      </c>
      <c r="G17" s="153"/>
      <c r="H17" s="153"/>
    </row>
    <row r="18" spans="1:8" s="153" customFormat="1" ht="12.75" x14ac:dyDescent="0.2">
      <c r="A18" s="159" t="s">
        <v>897</v>
      </c>
      <c r="B18" s="160" t="s">
        <v>898</v>
      </c>
      <c r="C18" s="159" t="s">
        <v>899</v>
      </c>
      <c r="D18" s="161">
        <v>0.2</v>
      </c>
      <c r="E18" s="162">
        <v>7.31</v>
      </c>
      <c r="F18" s="163">
        <f t="shared" si="0"/>
        <v>1.46</v>
      </c>
    </row>
    <row r="19" spans="1:8" ht="21" x14ac:dyDescent="0.2">
      <c r="A19" s="159" t="s">
        <v>900</v>
      </c>
      <c r="B19" s="160" t="s">
        <v>901</v>
      </c>
      <c r="C19" s="159" t="s">
        <v>902</v>
      </c>
      <c r="D19" s="161">
        <v>5.9999999999999995E-4</v>
      </c>
      <c r="E19" s="162">
        <v>491.64</v>
      </c>
      <c r="F19" s="163">
        <f t="shared" si="0"/>
        <v>0.28999999999999998</v>
      </c>
      <c r="G19" s="153"/>
      <c r="H19" s="153"/>
    </row>
    <row r="20" spans="1:8" ht="21" x14ac:dyDescent="0.2">
      <c r="A20" s="159" t="s">
        <v>903</v>
      </c>
      <c r="B20" s="160" t="s">
        <v>901</v>
      </c>
      <c r="C20" s="159" t="s">
        <v>904</v>
      </c>
      <c r="D20" s="161">
        <v>3.0999999999999999E-3</v>
      </c>
      <c r="E20" s="162">
        <v>117.29</v>
      </c>
      <c r="F20" s="163">
        <f t="shared" si="0"/>
        <v>0.36</v>
      </c>
      <c r="G20" s="153"/>
      <c r="H20" s="153"/>
    </row>
    <row r="21" spans="1:8" ht="12.75" x14ac:dyDescent="0.2">
      <c r="A21" s="159"/>
      <c r="B21" s="164"/>
      <c r="C21" s="159"/>
      <c r="D21" s="161"/>
      <c r="E21" s="162"/>
      <c r="F21" s="162"/>
      <c r="G21" s="153"/>
      <c r="H21" s="153"/>
    </row>
    <row r="22" spans="1:8" ht="12.75" x14ac:dyDescent="0.2">
      <c r="A22" s="157"/>
      <c r="B22" s="165" t="s">
        <v>905</v>
      </c>
      <c r="C22" s="166"/>
      <c r="D22" s="166"/>
      <c r="E22" s="167"/>
      <c r="F22" s="167">
        <f>SUM(F16:F21)</f>
        <v>4.8900000000000006</v>
      </c>
      <c r="G22" s="153"/>
      <c r="H22" s="153"/>
    </row>
    <row r="24" spans="1:8" ht="20.25" customHeight="1" x14ac:dyDescent="0.2">
      <c r="A24" s="142" t="s">
        <v>664</v>
      </c>
      <c r="B24" s="143" t="s">
        <v>883</v>
      </c>
      <c r="C24" s="142" t="s">
        <v>884</v>
      </c>
      <c r="D24" s="144"/>
      <c r="E24" s="145"/>
      <c r="F24" s="146"/>
    </row>
    <row r="25" spans="1:8" ht="72" customHeight="1" x14ac:dyDescent="0.2">
      <c r="A25" s="148" t="s">
        <v>906</v>
      </c>
      <c r="B25" s="149" t="s">
        <v>665</v>
      </c>
      <c r="C25" s="148" t="s">
        <v>108</v>
      </c>
      <c r="D25" s="150"/>
      <c r="E25" s="151"/>
      <c r="F25" s="152"/>
    </row>
    <row r="26" spans="1:8" ht="12.75" x14ac:dyDescent="0.2">
      <c r="A26" s="157" t="s">
        <v>886</v>
      </c>
      <c r="B26" s="157" t="s">
        <v>887</v>
      </c>
      <c r="C26" s="157" t="s">
        <v>888</v>
      </c>
      <c r="D26" s="157" t="s">
        <v>889</v>
      </c>
      <c r="E26" s="158" t="s">
        <v>890</v>
      </c>
      <c r="F26" s="157" t="s">
        <v>891</v>
      </c>
    </row>
    <row r="27" spans="1:8" s="153" customFormat="1" ht="12.75" x14ac:dyDescent="0.2">
      <c r="A27" s="159" t="s">
        <v>907</v>
      </c>
      <c r="B27" s="160" t="s">
        <v>908</v>
      </c>
      <c r="C27" s="159" t="s">
        <v>909</v>
      </c>
      <c r="D27" s="161">
        <v>4.0000000000000001E-3</v>
      </c>
      <c r="E27" s="162">
        <v>25</v>
      </c>
      <c r="F27" s="163">
        <f t="shared" ref="F27:F36" si="1">ROUND(D27*E27,2)</f>
        <v>0.1</v>
      </c>
    </row>
    <row r="28" spans="1:8" s="153" customFormat="1" ht="12.75" x14ac:dyDescent="0.2">
      <c r="A28" s="159" t="s">
        <v>910</v>
      </c>
      <c r="B28" s="160" t="s">
        <v>911</v>
      </c>
      <c r="C28" s="159" t="s">
        <v>912</v>
      </c>
      <c r="D28" s="161">
        <v>0.82</v>
      </c>
      <c r="E28" s="162">
        <v>1.6</v>
      </c>
      <c r="F28" s="163">
        <f t="shared" si="1"/>
        <v>1.31</v>
      </c>
    </row>
    <row r="29" spans="1:8" s="153" customFormat="1" ht="21" x14ac:dyDescent="0.2">
      <c r="A29" s="159" t="s">
        <v>913</v>
      </c>
      <c r="B29" s="160" t="s">
        <v>914</v>
      </c>
      <c r="C29" s="159" t="s">
        <v>915</v>
      </c>
      <c r="D29" s="161">
        <v>4.1500000000000004</v>
      </c>
      <c r="E29" s="162">
        <v>2.44</v>
      </c>
      <c r="F29" s="163">
        <f t="shared" si="1"/>
        <v>10.130000000000001</v>
      </c>
    </row>
    <row r="30" spans="1:8" s="153" customFormat="1" ht="42" x14ac:dyDescent="0.2">
      <c r="A30" s="159" t="s">
        <v>916</v>
      </c>
      <c r="B30" s="160" t="s">
        <v>917</v>
      </c>
      <c r="C30" s="159" t="s">
        <v>108</v>
      </c>
      <c r="D30" s="161">
        <v>1.1459999999999999</v>
      </c>
      <c r="E30" s="162">
        <v>232.86</v>
      </c>
      <c r="F30" s="168">
        <f t="shared" si="1"/>
        <v>266.86</v>
      </c>
    </row>
    <row r="31" spans="1:8" ht="12.75" x14ac:dyDescent="0.2">
      <c r="A31" s="159" t="s">
        <v>892</v>
      </c>
      <c r="B31" s="160" t="s">
        <v>893</v>
      </c>
      <c r="C31" s="159" t="s">
        <v>894</v>
      </c>
      <c r="D31" s="161">
        <v>9.7000000000000003E-2</v>
      </c>
      <c r="E31" s="162">
        <v>22.66</v>
      </c>
      <c r="F31" s="163">
        <f t="shared" si="1"/>
        <v>2.2000000000000002</v>
      </c>
    </row>
    <row r="32" spans="1:8" ht="12.75" x14ac:dyDescent="0.2">
      <c r="A32" s="159" t="s">
        <v>895</v>
      </c>
      <c r="B32" s="160" t="s">
        <v>896</v>
      </c>
      <c r="C32" s="159" t="s">
        <v>894</v>
      </c>
      <c r="D32" s="161">
        <v>9.0999999999999998E-2</v>
      </c>
      <c r="E32" s="162">
        <v>15.45</v>
      </c>
      <c r="F32" s="163">
        <f t="shared" si="1"/>
        <v>1.41</v>
      </c>
    </row>
    <row r="33" spans="1:12" s="153" customFormat="1" ht="21" x14ac:dyDescent="0.2">
      <c r="A33" s="159" t="s">
        <v>918</v>
      </c>
      <c r="B33" s="160" t="s">
        <v>919</v>
      </c>
      <c r="C33" s="159" t="s">
        <v>920</v>
      </c>
      <c r="D33" s="161">
        <v>8.9999999999999998E-4</v>
      </c>
      <c r="E33" s="162">
        <v>16.420000000000002</v>
      </c>
      <c r="F33" s="163">
        <f t="shared" si="1"/>
        <v>0.01</v>
      </c>
    </row>
    <row r="34" spans="1:12" ht="21" x14ac:dyDescent="0.2">
      <c r="A34" s="159" t="s">
        <v>921</v>
      </c>
      <c r="B34" s="160" t="s">
        <v>922</v>
      </c>
      <c r="C34" s="159" t="s">
        <v>923</v>
      </c>
      <c r="D34" s="161">
        <v>1.1999999999999999E-3</v>
      </c>
      <c r="E34" s="162">
        <v>15.29</v>
      </c>
      <c r="F34" s="163">
        <f t="shared" si="1"/>
        <v>0.02</v>
      </c>
    </row>
    <row r="35" spans="1:12" s="153" customFormat="1" ht="12.75" x14ac:dyDescent="0.2">
      <c r="A35" s="159" t="s">
        <v>897</v>
      </c>
      <c r="B35" s="160" t="s">
        <v>898</v>
      </c>
      <c r="C35" s="159" t="s">
        <v>899</v>
      </c>
      <c r="D35" s="161">
        <v>0.08</v>
      </c>
      <c r="E35" s="162">
        <v>7.31</v>
      </c>
      <c r="F35" s="163">
        <f t="shared" si="1"/>
        <v>0.57999999999999996</v>
      </c>
    </row>
    <row r="36" spans="1:12" s="153" customFormat="1" ht="21.75" x14ac:dyDescent="0.2">
      <c r="A36" s="159" t="s">
        <v>924</v>
      </c>
      <c r="B36" s="164" t="s">
        <v>925</v>
      </c>
      <c r="C36" s="159" t="s">
        <v>926</v>
      </c>
      <c r="D36" s="161">
        <v>1.1E-4</v>
      </c>
      <c r="E36" s="162">
        <v>11350.46</v>
      </c>
      <c r="F36" s="163">
        <f t="shared" si="1"/>
        <v>1.25</v>
      </c>
    </row>
    <row r="37" spans="1:12" ht="21" customHeight="1" x14ac:dyDescent="0.2">
      <c r="A37" s="157"/>
      <c r="B37" s="165" t="s">
        <v>905</v>
      </c>
      <c r="C37" s="166"/>
      <c r="D37" s="166"/>
      <c r="E37" s="167"/>
      <c r="F37" s="167">
        <f>SUM(F27:F36)</f>
        <v>283.87</v>
      </c>
    </row>
    <row r="39" spans="1:12" ht="12.75" x14ac:dyDescent="0.2">
      <c r="A39" s="142" t="s">
        <v>651</v>
      </c>
      <c r="B39" s="143" t="s">
        <v>883</v>
      </c>
      <c r="C39" s="142" t="s">
        <v>884</v>
      </c>
      <c r="D39" s="144"/>
      <c r="E39" s="145"/>
      <c r="F39" s="146"/>
    </row>
    <row r="40" spans="1:12" ht="95.25" customHeight="1" x14ac:dyDescent="0.2">
      <c r="A40" s="148" t="s">
        <v>927</v>
      </c>
      <c r="B40" s="149" t="s">
        <v>928</v>
      </c>
      <c r="C40" s="148" t="s">
        <v>108</v>
      </c>
      <c r="D40" s="150"/>
      <c r="E40" s="151"/>
      <c r="F40" s="152"/>
    </row>
    <row r="41" spans="1:12" ht="12.75" x14ac:dyDescent="0.2">
      <c r="A41" s="157" t="s">
        <v>886</v>
      </c>
      <c r="B41" s="157" t="s">
        <v>887</v>
      </c>
      <c r="C41" s="157" t="s">
        <v>888</v>
      </c>
      <c r="D41" s="157" t="s">
        <v>889</v>
      </c>
      <c r="E41" s="158" t="s">
        <v>890</v>
      </c>
      <c r="F41" s="157" t="s">
        <v>891</v>
      </c>
    </row>
    <row r="42" spans="1:12" ht="21" x14ac:dyDescent="0.2">
      <c r="A42" s="169" t="s">
        <v>929</v>
      </c>
      <c r="B42" s="170" t="s">
        <v>930</v>
      </c>
      <c r="C42" s="159" t="s">
        <v>108</v>
      </c>
      <c r="D42" s="161">
        <v>1</v>
      </c>
      <c r="E42" s="162">
        <v>17.45</v>
      </c>
      <c r="F42" s="163">
        <f t="shared" ref="F42:F45" si="2">ROUND(D42*E42,2)</f>
        <v>17.45</v>
      </c>
    </row>
    <row r="43" spans="1:12" ht="21" x14ac:dyDescent="0.2">
      <c r="A43" s="169" t="s">
        <v>931</v>
      </c>
      <c r="B43" s="170" t="s">
        <v>932</v>
      </c>
      <c r="C43" s="159" t="s">
        <v>108</v>
      </c>
      <c r="D43" s="161">
        <v>1</v>
      </c>
      <c r="E43" s="162">
        <v>26.64</v>
      </c>
      <c r="F43" s="163">
        <f t="shared" si="2"/>
        <v>26.64</v>
      </c>
    </row>
    <row r="44" spans="1:12" s="153" customFormat="1" ht="12.75" x14ac:dyDescent="0.2">
      <c r="A44" s="159" t="s">
        <v>897</v>
      </c>
      <c r="B44" s="160" t="s">
        <v>898</v>
      </c>
      <c r="C44" s="159" t="s">
        <v>899</v>
      </c>
      <c r="D44" s="161">
        <v>0.06</v>
      </c>
      <c r="E44" s="162">
        <v>7.31</v>
      </c>
      <c r="F44" s="163">
        <f t="shared" si="2"/>
        <v>0.44</v>
      </c>
    </row>
    <row r="45" spans="1:12" s="153" customFormat="1" ht="21.75" x14ac:dyDescent="0.2">
      <c r="A45" s="159" t="s">
        <v>924</v>
      </c>
      <c r="B45" s="164" t="s">
        <v>925</v>
      </c>
      <c r="C45" s="159" t="s">
        <v>926</v>
      </c>
      <c r="D45" s="161">
        <v>1E-4</v>
      </c>
      <c r="E45" s="162">
        <v>11350.46</v>
      </c>
      <c r="F45" s="163">
        <f t="shared" si="2"/>
        <v>1.1399999999999999</v>
      </c>
      <c r="H45" s="171"/>
      <c r="I45" s="171"/>
      <c r="J45" s="171"/>
      <c r="K45" s="171"/>
      <c r="L45" s="171"/>
    </row>
    <row r="46" spans="1:12" ht="12.75" x14ac:dyDescent="0.2">
      <c r="A46" s="157"/>
      <c r="B46" s="165" t="s">
        <v>905</v>
      </c>
      <c r="C46" s="166"/>
      <c r="D46" s="166"/>
      <c r="E46" s="167"/>
      <c r="F46" s="167">
        <f>SUM(F42:F45)</f>
        <v>45.67</v>
      </c>
      <c r="H46" s="172"/>
      <c r="I46" s="172"/>
      <c r="J46" s="172"/>
      <c r="K46" s="172"/>
      <c r="L46" s="172"/>
    </row>
    <row r="47" spans="1:12" x14ac:dyDescent="0.25">
      <c r="H47" s="172"/>
      <c r="I47" s="172"/>
      <c r="J47" s="172"/>
      <c r="K47" s="172"/>
      <c r="L47" s="172"/>
    </row>
    <row r="48" spans="1:12" ht="12.75" x14ac:dyDescent="0.2">
      <c r="A48" s="142" t="s">
        <v>640</v>
      </c>
      <c r="B48" s="143" t="s">
        <v>883</v>
      </c>
      <c r="C48" s="142" t="s">
        <v>884</v>
      </c>
      <c r="D48" s="144"/>
      <c r="E48" s="145"/>
      <c r="F48" s="146"/>
      <c r="H48" s="172"/>
      <c r="I48" s="172"/>
      <c r="J48" s="172"/>
      <c r="K48" s="172"/>
      <c r="L48" s="172"/>
    </row>
    <row r="49" spans="1:12" ht="33" customHeight="1" x14ac:dyDescent="0.2">
      <c r="A49" s="148" t="s">
        <v>927</v>
      </c>
      <c r="B49" s="149" t="s">
        <v>641</v>
      </c>
      <c r="C49" s="148" t="s">
        <v>108</v>
      </c>
      <c r="D49" s="150"/>
      <c r="E49" s="151"/>
      <c r="F49" s="152"/>
      <c r="H49" s="172"/>
      <c r="I49" s="172"/>
      <c r="J49" s="172"/>
      <c r="K49" s="172"/>
      <c r="L49" s="172"/>
    </row>
    <row r="50" spans="1:12" ht="12.75" x14ac:dyDescent="0.2">
      <c r="A50" s="157" t="s">
        <v>886</v>
      </c>
      <c r="B50" s="157" t="s">
        <v>887</v>
      </c>
      <c r="C50" s="157" t="s">
        <v>888</v>
      </c>
      <c r="D50" s="157" t="s">
        <v>889</v>
      </c>
      <c r="E50" s="158" t="s">
        <v>890</v>
      </c>
      <c r="F50" s="157" t="s">
        <v>891</v>
      </c>
      <c r="H50" s="172"/>
      <c r="I50" s="175"/>
      <c r="J50" s="175"/>
      <c r="K50" s="172"/>
      <c r="L50" s="172"/>
    </row>
    <row r="51" spans="1:12" s="153" customFormat="1" ht="12.75" x14ac:dyDescent="0.2">
      <c r="A51" s="169" t="s">
        <v>933</v>
      </c>
      <c r="B51" s="170" t="s">
        <v>934</v>
      </c>
      <c r="C51" s="159" t="s">
        <v>108</v>
      </c>
      <c r="D51" s="161">
        <v>1</v>
      </c>
      <c r="E51" s="162">
        <v>9.09</v>
      </c>
      <c r="F51" s="163">
        <f t="shared" ref="F51:F54" si="3">ROUND(D51*E51,2)</f>
        <v>9.09</v>
      </c>
      <c r="H51" s="171"/>
      <c r="I51" s="171"/>
      <c r="J51" s="171"/>
      <c r="K51" s="171"/>
      <c r="L51" s="171"/>
    </row>
    <row r="52" spans="1:12" s="153" customFormat="1" ht="12.75" x14ac:dyDescent="0.2">
      <c r="A52" s="169" t="s">
        <v>935</v>
      </c>
      <c r="B52" s="170" t="s">
        <v>936</v>
      </c>
      <c r="C52" s="159" t="s">
        <v>937</v>
      </c>
      <c r="D52" s="161">
        <v>0.5</v>
      </c>
      <c r="E52" s="162">
        <v>2.96</v>
      </c>
      <c r="F52" s="163">
        <f t="shared" si="3"/>
        <v>1.48</v>
      </c>
      <c r="H52" s="171"/>
      <c r="I52" s="171"/>
      <c r="J52" s="171"/>
      <c r="K52" s="171"/>
      <c r="L52" s="171"/>
    </row>
    <row r="53" spans="1:12" s="153" customFormat="1" ht="12.75" x14ac:dyDescent="0.2">
      <c r="A53" s="169" t="s">
        <v>897</v>
      </c>
      <c r="B53" s="170" t="s">
        <v>898</v>
      </c>
      <c r="C53" s="159" t="s">
        <v>899</v>
      </c>
      <c r="D53" s="161">
        <v>0.03</v>
      </c>
      <c r="E53" s="162">
        <v>7.31</v>
      </c>
      <c r="F53" s="163">
        <f t="shared" si="3"/>
        <v>0.22</v>
      </c>
      <c r="H53" s="171"/>
      <c r="I53" s="171"/>
      <c r="J53" s="171"/>
      <c r="K53" s="171"/>
      <c r="L53" s="171"/>
    </row>
    <row r="54" spans="1:12" s="153" customFormat="1" ht="21" x14ac:dyDescent="0.2">
      <c r="A54" s="169" t="s">
        <v>924</v>
      </c>
      <c r="B54" s="170" t="s">
        <v>925</v>
      </c>
      <c r="C54" s="159" t="s">
        <v>926</v>
      </c>
      <c r="D54" s="161">
        <v>1.0000000000000001E-5</v>
      </c>
      <c r="E54" s="162">
        <v>11350.46</v>
      </c>
      <c r="F54" s="163">
        <f t="shared" si="3"/>
        <v>0.11</v>
      </c>
      <c r="H54" s="171"/>
      <c r="I54" s="171"/>
      <c r="J54" s="171"/>
      <c r="K54" s="171"/>
      <c r="L54" s="171"/>
    </row>
    <row r="55" spans="1:12" ht="12.75" x14ac:dyDescent="0.2">
      <c r="A55" s="157"/>
      <c r="B55" s="165" t="s">
        <v>905</v>
      </c>
      <c r="C55" s="166"/>
      <c r="D55" s="166"/>
      <c r="E55" s="167"/>
      <c r="F55" s="167">
        <f>SUM(F51:F54)</f>
        <v>10.9</v>
      </c>
      <c r="H55" s="172"/>
      <c r="I55" s="172"/>
      <c r="J55" s="172"/>
      <c r="K55" s="172"/>
      <c r="L55" s="172"/>
    </row>
    <row r="58" spans="1:12" ht="20.25" customHeight="1" x14ac:dyDescent="0.2">
      <c r="A58" s="142" t="s">
        <v>655</v>
      </c>
      <c r="B58" s="143" t="s">
        <v>883</v>
      </c>
      <c r="C58" s="142" t="s">
        <v>884</v>
      </c>
      <c r="D58" s="144"/>
      <c r="E58" s="145"/>
      <c r="F58" s="146"/>
    </row>
    <row r="59" spans="1:12" ht="106.5" customHeight="1" x14ac:dyDescent="0.2">
      <c r="A59" s="148" t="s">
        <v>938</v>
      </c>
      <c r="B59" s="149" t="s">
        <v>939</v>
      </c>
      <c r="C59" s="148" t="s">
        <v>909</v>
      </c>
      <c r="D59" s="150"/>
      <c r="E59" s="151"/>
      <c r="F59" s="152"/>
    </row>
    <row r="60" spans="1:12" s="153" customFormat="1" ht="12.75" x14ac:dyDescent="0.2">
      <c r="A60" s="176" t="s">
        <v>940</v>
      </c>
      <c r="B60" s="177" t="s">
        <v>941</v>
      </c>
      <c r="C60" s="178" t="s">
        <v>656</v>
      </c>
      <c r="D60" s="179">
        <v>0.01</v>
      </c>
      <c r="E60" s="180">
        <v>56</v>
      </c>
      <c r="F60" s="163">
        <f t="shared" ref="F60:F72" si="4">ROUND(D60*E60,2)</f>
        <v>0.56000000000000005</v>
      </c>
    </row>
    <row r="61" spans="1:12" s="153" customFormat="1" ht="12.75" x14ac:dyDescent="0.2">
      <c r="A61" s="176" t="s">
        <v>942</v>
      </c>
      <c r="B61" s="177" t="s">
        <v>943</v>
      </c>
      <c r="C61" s="178" t="s">
        <v>656</v>
      </c>
      <c r="D61" s="179">
        <v>0.27</v>
      </c>
      <c r="E61" s="180">
        <v>10.65</v>
      </c>
      <c r="F61" s="163">
        <f t="shared" si="4"/>
        <v>2.88</v>
      </c>
    </row>
    <row r="62" spans="1:12" s="153" customFormat="1" ht="12.75" x14ac:dyDescent="0.2">
      <c r="A62" s="176" t="s">
        <v>944</v>
      </c>
      <c r="B62" s="177" t="s">
        <v>945</v>
      </c>
      <c r="C62" s="178" t="s">
        <v>656</v>
      </c>
      <c r="D62" s="179">
        <v>0.33</v>
      </c>
      <c r="E62" s="180">
        <v>15.25</v>
      </c>
      <c r="F62" s="163">
        <f t="shared" si="4"/>
        <v>5.03</v>
      </c>
    </row>
    <row r="63" spans="1:12" s="153" customFormat="1" ht="12.75" x14ac:dyDescent="0.2">
      <c r="A63" s="176" t="s">
        <v>946</v>
      </c>
      <c r="B63" s="177" t="s">
        <v>947</v>
      </c>
      <c r="C63" s="178" t="s">
        <v>656</v>
      </c>
      <c r="D63" s="179">
        <v>2.5000000000000001E-2</v>
      </c>
      <c r="E63" s="180">
        <v>38.9</v>
      </c>
      <c r="F63" s="163">
        <f t="shared" si="4"/>
        <v>0.97</v>
      </c>
    </row>
    <row r="64" spans="1:12" s="153" customFormat="1" ht="12.75" x14ac:dyDescent="0.2">
      <c r="A64" s="176" t="s">
        <v>948</v>
      </c>
      <c r="B64" s="177" t="s">
        <v>949</v>
      </c>
      <c r="C64" s="178" t="s">
        <v>950</v>
      </c>
      <c r="D64" s="179">
        <v>0.05</v>
      </c>
      <c r="E64" s="180">
        <v>12.27</v>
      </c>
      <c r="F64" s="163">
        <f t="shared" si="4"/>
        <v>0.61</v>
      </c>
    </row>
    <row r="65" spans="1:7" s="153" customFormat="1" ht="12.75" x14ac:dyDescent="0.2">
      <c r="A65" s="176" t="s">
        <v>951</v>
      </c>
      <c r="B65" s="177" t="s">
        <v>952</v>
      </c>
      <c r="C65" s="178" t="s">
        <v>656</v>
      </c>
      <c r="D65" s="179">
        <v>0.54</v>
      </c>
      <c r="E65" s="180">
        <v>14.48</v>
      </c>
      <c r="F65" s="163">
        <f t="shared" si="4"/>
        <v>7.82</v>
      </c>
      <c r="G65" s="181"/>
    </row>
    <row r="66" spans="1:7" s="153" customFormat="1" ht="12.75" x14ac:dyDescent="0.2">
      <c r="A66" s="176" t="s">
        <v>953</v>
      </c>
      <c r="B66" s="177" t="s">
        <v>954</v>
      </c>
      <c r="C66" s="178" t="s">
        <v>955</v>
      </c>
      <c r="D66" s="179">
        <v>0.05</v>
      </c>
      <c r="E66" s="180">
        <v>15.82</v>
      </c>
      <c r="F66" s="163">
        <f t="shared" si="4"/>
        <v>0.79</v>
      </c>
    </row>
    <row r="67" spans="1:7" ht="12.75" x14ac:dyDescent="0.2">
      <c r="A67" s="176" t="s">
        <v>895</v>
      </c>
      <c r="B67" s="177" t="s">
        <v>896</v>
      </c>
      <c r="C67" s="178" t="s">
        <v>955</v>
      </c>
      <c r="D67" s="179">
        <v>0.05</v>
      </c>
      <c r="E67" s="180">
        <v>15.45</v>
      </c>
      <c r="F67" s="163">
        <f t="shared" si="4"/>
        <v>0.77</v>
      </c>
    </row>
    <row r="68" spans="1:7" s="153" customFormat="1" ht="12.75" x14ac:dyDescent="0.2">
      <c r="A68" s="176" t="s">
        <v>956</v>
      </c>
      <c r="B68" s="177" t="s">
        <v>957</v>
      </c>
      <c r="C68" s="178" t="s">
        <v>656</v>
      </c>
      <c r="D68" s="179">
        <v>9.5000000000000001E-2</v>
      </c>
      <c r="E68" s="180">
        <v>12.12</v>
      </c>
      <c r="F68" s="163">
        <f t="shared" si="4"/>
        <v>1.1499999999999999</v>
      </c>
    </row>
    <row r="69" spans="1:7" ht="21" x14ac:dyDescent="0.2">
      <c r="A69" s="169" t="s">
        <v>929</v>
      </c>
      <c r="B69" s="170" t="s">
        <v>930</v>
      </c>
      <c r="C69" s="159" t="s">
        <v>108</v>
      </c>
      <c r="D69" s="161">
        <v>0.05</v>
      </c>
      <c r="E69" s="162">
        <v>17.45</v>
      </c>
      <c r="F69" s="163">
        <f t="shared" si="4"/>
        <v>0.87</v>
      </c>
    </row>
    <row r="70" spans="1:7" ht="21" x14ac:dyDescent="0.2">
      <c r="A70" s="176" t="s">
        <v>931</v>
      </c>
      <c r="B70" s="170" t="s">
        <v>958</v>
      </c>
      <c r="C70" s="159" t="s">
        <v>108</v>
      </c>
      <c r="D70" s="161">
        <v>0.05</v>
      </c>
      <c r="E70" s="162">
        <v>26.64</v>
      </c>
      <c r="F70" s="163">
        <f t="shared" si="4"/>
        <v>1.33</v>
      </c>
    </row>
    <row r="71" spans="1:7" ht="21" x14ac:dyDescent="0.2">
      <c r="A71" s="176" t="s">
        <v>918</v>
      </c>
      <c r="B71" s="160" t="s">
        <v>919</v>
      </c>
      <c r="C71" s="159" t="s">
        <v>920</v>
      </c>
      <c r="D71" s="161">
        <v>8.9999999999999998E-4</v>
      </c>
      <c r="E71" s="162">
        <v>16.420000000000002</v>
      </c>
      <c r="F71" s="163">
        <f t="shared" si="4"/>
        <v>0.01</v>
      </c>
    </row>
    <row r="72" spans="1:7" ht="21" x14ac:dyDescent="0.2">
      <c r="A72" s="176" t="s">
        <v>921</v>
      </c>
      <c r="B72" s="160" t="s">
        <v>922</v>
      </c>
      <c r="C72" s="159" t="s">
        <v>923</v>
      </c>
      <c r="D72" s="161">
        <v>1.1999999999999999E-3</v>
      </c>
      <c r="E72" s="162">
        <v>15.29</v>
      </c>
      <c r="F72" s="163">
        <f t="shared" si="4"/>
        <v>0.02</v>
      </c>
    </row>
    <row r="73" spans="1:7" ht="12.75" x14ac:dyDescent="0.2">
      <c r="A73" s="157"/>
      <c r="B73" s="165" t="s">
        <v>905</v>
      </c>
      <c r="C73" s="166"/>
      <c r="D73" s="166"/>
      <c r="E73" s="167"/>
      <c r="F73" s="167">
        <f>SUM(F60:F72)</f>
        <v>22.810000000000002</v>
      </c>
    </row>
    <row r="75" spans="1:7" ht="12.75" x14ac:dyDescent="0.2">
      <c r="A75" s="142" t="s">
        <v>959</v>
      </c>
      <c r="B75" s="143" t="s">
        <v>883</v>
      </c>
      <c r="C75" s="142" t="s">
        <v>884</v>
      </c>
      <c r="D75" s="144"/>
      <c r="E75" s="145"/>
      <c r="F75" s="146"/>
    </row>
    <row r="76" spans="1:7" ht="102" x14ac:dyDescent="0.2">
      <c r="A76" s="148" t="s">
        <v>960</v>
      </c>
      <c r="B76" s="149" t="s">
        <v>961</v>
      </c>
      <c r="C76" s="148" t="s">
        <v>909</v>
      </c>
      <c r="D76" s="150"/>
      <c r="E76" s="151"/>
      <c r="F76" s="152"/>
      <c r="G76" s="182"/>
    </row>
    <row r="77" spans="1:7" s="153" customFormat="1" ht="12.75" x14ac:dyDescent="0.2">
      <c r="A77" s="176" t="s">
        <v>940</v>
      </c>
      <c r="B77" s="177" t="s">
        <v>941</v>
      </c>
      <c r="C77" s="178" t="s">
        <v>656</v>
      </c>
      <c r="D77" s="179">
        <v>0.01</v>
      </c>
      <c r="E77" s="180">
        <v>56</v>
      </c>
      <c r="F77" s="163">
        <f t="shared" ref="F77:F86" si="5">ROUND(D77*E77,2)</f>
        <v>0.56000000000000005</v>
      </c>
    </row>
    <row r="78" spans="1:7" s="153" customFormat="1" ht="12.75" x14ac:dyDescent="0.2">
      <c r="A78" s="176" t="s">
        <v>946</v>
      </c>
      <c r="B78" s="177" t="s">
        <v>947</v>
      </c>
      <c r="C78" s="178" t="s">
        <v>656</v>
      </c>
      <c r="D78" s="179">
        <v>2.5000000000000001E-2</v>
      </c>
      <c r="E78" s="180">
        <v>38.9</v>
      </c>
      <c r="F78" s="163">
        <f t="shared" si="5"/>
        <v>0.97</v>
      </c>
    </row>
    <row r="79" spans="1:7" s="153" customFormat="1" ht="12.75" x14ac:dyDescent="0.2">
      <c r="A79" s="176" t="s">
        <v>948</v>
      </c>
      <c r="B79" s="177" t="s">
        <v>949</v>
      </c>
      <c r="C79" s="178" t="s">
        <v>950</v>
      </c>
      <c r="D79" s="179">
        <v>0.05</v>
      </c>
      <c r="E79" s="180">
        <v>12.27</v>
      </c>
      <c r="F79" s="163">
        <f t="shared" si="5"/>
        <v>0.61</v>
      </c>
    </row>
    <row r="80" spans="1:7" ht="12.75" x14ac:dyDescent="0.2">
      <c r="A80" s="176" t="s">
        <v>953</v>
      </c>
      <c r="B80" s="177" t="s">
        <v>954</v>
      </c>
      <c r="C80" s="178" t="s">
        <v>955</v>
      </c>
      <c r="D80" s="179">
        <v>0.125</v>
      </c>
      <c r="E80" s="180">
        <v>15.82</v>
      </c>
      <c r="F80" s="163">
        <f t="shared" si="5"/>
        <v>1.98</v>
      </c>
    </row>
    <row r="81" spans="1:6" ht="12.75" x14ac:dyDescent="0.2">
      <c r="A81" s="176" t="s">
        <v>895</v>
      </c>
      <c r="B81" s="177" t="s">
        <v>896</v>
      </c>
      <c r="C81" s="178" t="s">
        <v>955</v>
      </c>
      <c r="D81" s="179">
        <v>6.25E-2</v>
      </c>
      <c r="E81" s="180">
        <v>15.45</v>
      </c>
      <c r="F81" s="163">
        <f t="shared" si="5"/>
        <v>0.97</v>
      </c>
    </row>
    <row r="82" spans="1:6" ht="12.75" x14ac:dyDescent="0.2">
      <c r="A82" s="176" t="s">
        <v>962</v>
      </c>
      <c r="B82" s="177" t="s">
        <v>963</v>
      </c>
      <c r="C82" s="178" t="s">
        <v>656</v>
      </c>
      <c r="D82" s="179">
        <v>1</v>
      </c>
      <c r="E82" s="180">
        <v>11.5</v>
      </c>
      <c r="F82" s="163">
        <f t="shared" si="5"/>
        <v>11.5</v>
      </c>
    </row>
    <row r="83" spans="1:6" ht="21" x14ac:dyDescent="0.2">
      <c r="A83" s="169" t="s">
        <v>929</v>
      </c>
      <c r="B83" s="170" t="s">
        <v>930</v>
      </c>
      <c r="C83" s="159" t="s">
        <v>108</v>
      </c>
      <c r="D83" s="161">
        <v>0.05</v>
      </c>
      <c r="E83" s="162">
        <v>17.45</v>
      </c>
      <c r="F83" s="163">
        <f t="shared" si="5"/>
        <v>0.87</v>
      </c>
    </row>
    <row r="84" spans="1:6" ht="21" x14ac:dyDescent="0.2">
      <c r="A84" s="176" t="s">
        <v>931</v>
      </c>
      <c r="B84" s="170" t="s">
        <v>958</v>
      </c>
      <c r="C84" s="159" t="s">
        <v>108</v>
      </c>
      <c r="D84" s="161">
        <v>0.05</v>
      </c>
      <c r="E84" s="162">
        <v>26.64</v>
      </c>
      <c r="F84" s="163">
        <f t="shared" si="5"/>
        <v>1.33</v>
      </c>
    </row>
    <row r="85" spans="1:6" ht="21" x14ac:dyDescent="0.2">
      <c r="A85" s="159" t="s">
        <v>918</v>
      </c>
      <c r="B85" s="160" t="s">
        <v>919</v>
      </c>
      <c r="C85" s="159" t="s">
        <v>920</v>
      </c>
      <c r="D85" s="161">
        <v>8.9999999999999998E-4</v>
      </c>
      <c r="E85" s="162">
        <v>16.420000000000002</v>
      </c>
      <c r="F85" s="163">
        <f t="shared" si="5"/>
        <v>0.01</v>
      </c>
    </row>
    <row r="86" spans="1:6" ht="21" x14ac:dyDescent="0.2">
      <c r="A86" s="159" t="s">
        <v>921</v>
      </c>
      <c r="B86" s="160" t="s">
        <v>922</v>
      </c>
      <c r="C86" s="159" t="s">
        <v>923</v>
      </c>
      <c r="D86" s="161">
        <v>1.1999999999999999E-3</v>
      </c>
      <c r="E86" s="162">
        <v>15.29</v>
      </c>
      <c r="F86" s="163">
        <f t="shared" si="5"/>
        <v>0.02</v>
      </c>
    </row>
    <row r="87" spans="1:6" ht="12.75" x14ac:dyDescent="0.2">
      <c r="A87" s="157"/>
      <c r="B87" s="165" t="s">
        <v>905</v>
      </c>
      <c r="C87" s="166"/>
      <c r="D87" s="166"/>
      <c r="E87" s="167"/>
      <c r="F87" s="167">
        <f>SUM(F77:F86)</f>
        <v>18.82</v>
      </c>
    </row>
    <row r="89" spans="1:6" ht="12.75" x14ac:dyDescent="0.2">
      <c r="A89" s="142" t="s">
        <v>688</v>
      </c>
      <c r="B89" s="143" t="s">
        <v>883</v>
      </c>
      <c r="C89" s="142" t="s">
        <v>884</v>
      </c>
      <c r="D89" s="144"/>
      <c r="E89" s="145"/>
      <c r="F89" s="146"/>
    </row>
    <row r="90" spans="1:6" ht="46.5" customHeight="1" x14ac:dyDescent="0.2">
      <c r="A90" s="148" t="s">
        <v>906</v>
      </c>
      <c r="B90" s="149" t="s">
        <v>689</v>
      </c>
      <c r="C90" s="148" t="s">
        <v>108</v>
      </c>
      <c r="D90" s="150"/>
      <c r="E90" s="151"/>
      <c r="F90" s="152"/>
    </row>
    <row r="91" spans="1:6" ht="12.75" x14ac:dyDescent="0.2">
      <c r="A91" s="154"/>
      <c r="B91" s="155"/>
      <c r="C91" s="155"/>
      <c r="D91" s="155"/>
      <c r="E91" s="156"/>
      <c r="F91" s="155"/>
    </row>
    <row r="92" spans="1:6" ht="12.75" x14ac:dyDescent="0.2">
      <c r="A92" s="157" t="s">
        <v>886</v>
      </c>
      <c r="B92" s="157" t="s">
        <v>887</v>
      </c>
      <c r="C92" s="157" t="s">
        <v>888</v>
      </c>
      <c r="D92" s="157" t="s">
        <v>889</v>
      </c>
      <c r="E92" s="158" t="s">
        <v>890</v>
      </c>
      <c r="F92" s="157" t="s">
        <v>891</v>
      </c>
    </row>
    <row r="93" spans="1:6" s="153" customFormat="1" ht="12.75" x14ac:dyDescent="0.2">
      <c r="A93" s="183" t="s">
        <v>907</v>
      </c>
      <c r="B93" s="184" t="s">
        <v>908</v>
      </c>
      <c r="C93" s="183" t="s">
        <v>909</v>
      </c>
      <c r="D93" s="185">
        <v>4.0000000000000001E-3</v>
      </c>
      <c r="E93" s="186">
        <v>25</v>
      </c>
      <c r="F93" s="187">
        <f t="shared" ref="F93:F101" si="6">ROUND(D93*E93,2)</f>
        <v>0.1</v>
      </c>
    </row>
    <row r="94" spans="1:6" s="153" customFormat="1" ht="12.75" x14ac:dyDescent="0.2">
      <c r="A94" s="159" t="s">
        <v>910</v>
      </c>
      <c r="B94" s="160" t="s">
        <v>911</v>
      </c>
      <c r="C94" s="159" t="s">
        <v>912</v>
      </c>
      <c r="D94" s="161">
        <v>0.82</v>
      </c>
      <c r="E94" s="162">
        <v>1.6</v>
      </c>
      <c r="F94" s="163">
        <f t="shared" si="6"/>
        <v>1.31</v>
      </c>
    </row>
    <row r="95" spans="1:6" s="153" customFormat="1" ht="21" x14ac:dyDescent="0.2">
      <c r="A95" s="159" t="s">
        <v>913</v>
      </c>
      <c r="B95" s="160" t="s">
        <v>914</v>
      </c>
      <c r="C95" s="159" t="s">
        <v>915</v>
      </c>
      <c r="D95" s="161">
        <v>4.1500000000000004</v>
      </c>
      <c r="E95" s="162">
        <v>2.44</v>
      </c>
      <c r="F95" s="163">
        <f t="shared" si="6"/>
        <v>10.130000000000001</v>
      </c>
    </row>
    <row r="96" spans="1:6" s="171" customFormat="1" ht="42" x14ac:dyDescent="0.2">
      <c r="A96" s="159" t="s">
        <v>964</v>
      </c>
      <c r="B96" s="160" t="s">
        <v>965</v>
      </c>
      <c r="C96" s="159" t="s">
        <v>108</v>
      </c>
      <c r="D96" s="161">
        <v>1.1459999999999999</v>
      </c>
      <c r="E96" s="162">
        <v>218.37</v>
      </c>
      <c r="F96" s="188">
        <f t="shared" si="6"/>
        <v>250.25</v>
      </c>
    </row>
    <row r="97" spans="1:6" s="189" customFormat="1" ht="12.75" x14ac:dyDescent="0.2">
      <c r="A97" s="159" t="s">
        <v>892</v>
      </c>
      <c r="B97" s="160" t="s">
        <v>893</v>
      </c>
      <c r="C97" s="159" t="s">
        <v>894</v>
      </c>
      <c r="D97" s="161">
        <v>9.7000000000000003E-2</v>
      </c>
      <c r="E97" s="162">
        <v>22.66</v>
      </c>
      <c r="F97" s="163">
        <f t="shared" si="6"/>
        <v>2.2000000000000002</v>
      </c>
    </row>
    <row r="98" spans="1:6" s="189" customFormat="1" ht="12.75" x14ac:dyDescent="0.2">
      <c r="A98" s="159" t="s">
        <v>895</v>
      </c>
      <c r="B98" s="160" t="s">
        <v>896</v>
      </c>
      <c r="C98" s="159" t="s">
        <v>894</v>
      </c>
      <c r="D98" s="161">
        <v>9.0999999999999998E-2</v>
      </c>
      <c r="E98" s="162">
        <v>15.45</v>
      </c>
      <c r="F98" s="163">
        <f t="shared" si="6"/>
        <v>1.41</v>
      </c>
    </row>
    <row r="99" spans="1:6" s="189" customFormat="1" ht="21" x14ac:dyDescent="0.2">
      <c r="A99" s="159" t="s">
        <v>918</v>
      </c>
      <c r="B99" s="160" t="s">
        <v>919</v>
      </c>
      <c r="C99" s="159" t="s">
        <v>920</v>
      </c>
      <c r="D99" s="161">
        <v>8.9999999999999998E-4</v>
      </c>
      <c r="E99" s="162">
        <v>16.420000000000002</v>
      </c>
      <c r="F99" s="163">
        <f t="shared" si="6"/>
        <v>0.01</v>
      </c>
    </row>
    <row r="100" spans="1:6" ht="36" customHeight="1" x14ac:dyDescent="0.2">
      <c r="A100" s="159" t="s">
        <v>921</v>
      </c>
      <c r="B100" s="160" t="s">
        <v>922</v>
      </c>
      <c r="C100" s="159" t="s">
        <v>923</v>
      </c>
      <c r="D100" s="161">
        <v>1.1999999999999999E-3</v>
      </c>
      <c r="E100" s="162">
        <v>15.29</v>
      </c>
      <c r="F100" s="163">
        <f t="shared" si="6"/>
        <v>0.02</v>
      </c>
    </row>
    <row r="101" spans="1:6" s="153" customFormat="1" ht="12.75" x14ac:dyDescent="0.2">
      <c r="A101" s="159" t="s">
        <v>897</v>
      </c>
      <c r="B101" s="160" t="s">
        <v>898</v>
      </c>
      <c r="C101" s="159" t="s">
        <v>899</v>
      </c>
      <c r="D101" s="161">
        <v>0.08</v>
      </c>
      <c r="E101" s="162">
        <v>7.31</v>
      </c>
      <c r="F101" s="163">
        <f t="shared" si="6"/>
        <v>0.57999999999999996</v>
      </c>
    </row>
    <row r="102" spans="1:6" ht="12.75" x14ac:dyDescent="0.2">
      <c r="A102" s="157"/>
      <c r="B102" s="165" t="s">
        <v>905</v>
      </c>
      <c r="C102" s="166"/>
      <c r="D102" s="166"/>
      <c r="E102" s="167"/>
      <c r="F102" s="167">
        <f>SUM(F93:F101)</f>
        <v>266.01</v>
      </c>
    </row>
    <row r="104" spans="1:6" ht="12.75" x14ac:dyDescent="0.2">
      <c r="A104" s="142" t="s">
        <v>650</v>
      </c>
      <c r="B104" s="143" t="s">
        <v>883</v>
      </c>
      <c r="C104" s="142" t="s">
        <v>884</v>
      </c>
      <c r="D104" s="144"/>
      <c r="E104" s="145"/>
      <c r="F104" s="146"/>
    </row>
    <row r="105" spans="1:6" ht="42" customHeight="1" x14ac:dyDescent="0.2">
      <c r="A105" s="148" t="s">
        <v>966</v>
      </c>
      <c r="B105" s="149" t="s">
        <v>967</v>
      </c>
      <c r="C105" s="148" t="s">
        <v>108</v>
      </c>
      <c r="D105" s="150"/>
      <c r="E105" s="151"/>
      <c r="F105" s="152"/>
    </row>
    <row r="106" spans="1:6" ht="12.75" x14ac:dyDescent="0.2">
      <c r="A106" s="154"/>
      <c r="B106" s="155"/>
      <c r="C106" s="155"/>
      <c r="D106" s="155"/>
      <c r="E106" s="156"/>
      <c r="F106" s="155"/>
    </row>
    <row r="107" spans="1:6" ht="12.75" x14ac:dyDescent="0.2">
      <c r="A107" s="157" t="s">
        <v>886</v>
      </c>
      <c r="B107" s="157" t="s">
        <v>887</v>
      </c>
      <c r="C107" s="157" t="s">
        <v>888</v>
      </c>
      <c r="D107" s="157" t="s">
        <v>889</v>
      </c>
      <c r="E107" s="158" t="s">
        <v>890</v>
      </c>
      <c r="F107" s="157" t="s">
        <v>891</v>
      </c>
    </row>
    <row r="108" spans="1:6" s="153" customFormat="1" ht="12.75" x14ac:dyDescent="0.2">
      <c r="A108" s="159" t="s">
        <v>907</v>
      </c>
      <c r="B108" s="160" t="s">
        <v>908</v>
      </c>
      <c r="C108" s="159" t="s">
        <v>909</v>
      </c>
      <c r="D108" s="161">
        <v>4.0000000000000001E-3</v>
      </c>
      <c r="E108" s="162">
        <v>25</v>
      </c>
      <c r="F108" s="163">
        <f t="shared" ref="F108:F116" si="7">ROUND(D108*E108,2)</f>
        <v>0.1</v>
      </c>
    </row>
    <row r="109" spans="1:6" s="153" customFormat="1" ht="12.75" x14ac:dyDescent="0.2">
      <c r="A109" s="159" t="s">
        <v>910</v>
      </c>
      <c r="B109" s="160" t="s">
        <v>911</v>
      </c>
      <c r="C109" s="159" t="s">
        <v>912</v>
      </c>
      <c r="D109" s="161">
        <v>0.82</v>
      </c>
      <c r="E109" s="162">
        <v>1.6</v>
      </c>
      <c r="F109" s="163">
        <f t="shared" si="7"/>
        <v>1.31</v>
      </c>
    </row>
    <row r="110" spans="1:6" s="153" customFormat="1" ht="21" x14ac:dyDescent="0.2">
      <c r="A110" s="159" t="s">
        <v>913</v>
      </c>
      <c r="B110" s="160" t="s">
        <v>914</v>
      </c>
      <c r="C110" s="159" t="s">
        <v>915</v>
      </c>
      <c r="D110" s="161">
        <v>4.1500000000000004</v>
      </c>
      <c r="E110" s="162">
        <v>2.44</v>
      </c>
      <c r="F110" s="163">
        <f t="shared" si="7"/>
        <v>10.130000000000001</v>
      </c>
    </row>
    <row r="111" spans="1:6" s="153" customFormat="1" ht="12.75" x14ac:dyDescent="0.2">
      <c r="A111" s="159" t="s">
        <v>964</v>
      </c>
      <c r="B111" s="160" t="s">
        <v>968</v>
      </c>
      <c r="C111" s="159" t="s">
        <v>108</v>
      </c>
      <c r="D111" s="161">
        <v>1.1599999999999999</v>
      </c>
      <c r="E111" s="162">
        <v>218.37</v>
      </c>
      <c r="F111" s="163">
        <f t="shared" si="7"/>
        <v>253.31</v>
      </c>
    </row>
    <row r="112" spans="1:6" ht="12.75" x14ac:dyDescent="0.2">
      <c r="A112" s="159" t="s">
        <v>892</v>
      </c>
      <c r="B112" s="160" t="s">
        <v>893</v>
      </c>
      <c r="C112" s="159" t="s">
        <v>894</v>
      </c>
      <c r="D112" s="161">
        <v>9.7000000000000003E-2</v>
      </c>
      <c r="E112" s="162">
        <v>22.66</v>
      </c>
      <c r="F112" s="163">
        <f t="shared" si="7"/>
        <v>2.2000000000000002</v>
      </c>
    </row>
    <row r="113" spans="1:6" ht="12.75" x14ac:dyDescent="0.2">
      <c r="A113" s="159" t="s">
        <v>895</v>
      </c>
      <c r="B113" s="160" t="s">
        <v>896</v>
      </c>
      <c r="C113" s="159" t="s">
        <v>894</v>
      </c>
      <c r="D113" s="161">
        <v>9.0999999999999998E-2</v>
      </c>
      <c r="E113" s="162">
        <v>15.45</v>
      </c>
      <c r="F113" s="163">
        <f t="shared" si="7"/>
        <v>1.41</v>
      </c>
    </row>
    <row r="114" spans="1:6" ht="21" x14ac:dyDescent="0.2">
      <c r="A114" s="159" t="s">
        <v>918</v>
      </c>
      <c r="B114" s="160" t="s">
        <v>919</v>
      </c>
      <c r="C114" s="159" t="s">
        <v>920</v>
      </c>
      <c r="D114" s="161">
        <v>8.9999999999999998E-4</v>
      </c>
      <c r="E114" s="162">
        <v>16.420000000000002</v>
      </c>
      <c r="F114" s="163">
        <f t="shared" si="7"/>
        <v>0.01</v>
      </c>
    </row>
    <row r="115" spans="1:6" ht="21" x14ac:dyDescent="0.2">
      <c r="A115" s="159" t="s">
        <v>921</v>
      </c>
      <c r="B115" s="160" t="s">
        <v>922</v>
      </c>
      <c r="C115" s="159" t="s">
        <v>923</v>
      </c>
      <c r="D115" s="161">
        <v>1.1999999999999999E-3</v>
      </c>
      <c r="E115" s="162">
        <v>15.29</v>
      </c>
      <c r="F115" s="163">
        <f t="shared" si="7"/>
        <v>0.02</v>
      </c>
    </row>
    <row r="116" spans="1:6" s="153" customFormat="1" ht="13.5" customHeight="1" x14ac:dyDescent="0.2">
      <c r="A116" s="159" t="s">
        <v>897</v>
      </c>
      <c r="B116" s="160" t="s">
        <v>898</v>
      </c>
      <c r="C116" s="159" t="s">
        <v>899</v>
      </c>
      <c r="D116" s="161">
        <v>0.08</v>
      </c>
      <c r="E116" s="162">
        <v>7.31</v>
      </c>
      <c r="F116" s="163">
        <f t="shared" si="7"/>
        <v>0.57999999999999996</v>
      </c>
    </row>
    <row r="117" spans="1:6" ht="12.75" x14ac:dyDescent="0.2">
      <c r="A117" s="157"/>
      <c r="B117" s="165" t="s">
        <v>905</v>
      </c>
      <c r="C117" s="166"/>
      <c r="D117" s="166"/>
      <c r="E117" s="167"/>
      <c r="F117" s="167">
        <f>SUM(F108:F116)</f>
        <v>269.07</v>
      </c>
    </row>
    <row r="119" spans="1:6" ht="12.75" x14ac:dyDescent="0.2">
      <c r="A119" s="142" t="s">
        <v>969</v>
      </c>
      <c r="B119" s="143" t="s">
        <v>883</v>
      </c>
      <c r="C119" s="142" t="s">
        <v>884</v>
      </c>
      <c r="D119" s="144"/>
      <c r="E119" s="145"/>
      <c r="F119" s="146"/>
    </row>
    <row r="120" spans="1:6" ht="89.25" x14ac:dyDescent="0.2">
      <c r="A120" s="148" t="s">
        <v>960</v>
      </c>
      <c r="B120" s="149" t="s">
        <v>970</v>
      </c>
      <c r="C120" s="148" t="s">
        <v>909</v>
      </c>
      <c r="D120" s="150"/>
      <c r="E120" s="151"/>
      <c r="F120" s="152"/>
    </row>
    <row r="121" spans="1:6" s="153" customFormat="1" ht="12.75" x14ac:dyDescent="0.2">
      <c r="A121" s="176" t="s">
        <v>940</v>
      </c>
      <c r="B121" s="177" t="s">
        <v>941</v>
      </c>
      <c r="C121" s="178" t="s">
        <v>656</v>
      </c>
      <c r="D121" s="179">
        <v>0.01</v>
      </c>
      <c r="E121" s="180">
        <v>56</v>
      </c>
      <c r="F121" s="163">
        <f t="shared" ref="F121:F130" si="8">ROUND(D121*E121,2)</f>
        <v>0.56000000000000005</v>
      </c>
    </row>
    <row r="122" spans="1:6" s="153" customFormat="1" ht="12.75" x14ac:dyDescent="0.2">
      <c r="A122" s="176" t="s">
        <v>946</v>
      </c>
      <c r="B122" s="177" t="s">
        <v>947</v>
      </c>
      <c r="C122" s="178" t="s">
        <v>656</v>
      </c>
      <c r="D122" s="179">
        <v>2.5000000000000001E-2</v>
      </c>
      <c r="E122" s="180">
        <v>38.9</v>
      </c>
      <c r="F122" s="163">
        <f t="shared" si="8"/>
        <v>0.97</v>
      </c>
    </row>
    <row r="123" spans="1:6" s="153" customFormat="1" ht="12.75" x14ac:dyDescent="0.2">
      <c r="A123" s="176" t="s">
        <v>948</v>
      </c>
      <c r="B123" s="177" t="s">
        <v>949</v>
      </c>
      <c r="C123" s="178" t="s">
        <v>950</v>
      </c>
      <c r="D123" s="179">
        <v>0.05</v>
      </c>
      <c r="E123" s="180">
        <v>12.27</v>
      </c>
      <c r="F123" s="163">
        <f t="shared" si="8"/>
        <v>0.61</v>
      </c>
    </row>
    <row r="124" spans="1:6" ht="12.75" x14ac:dyDescent="0.2">
      <c r="A124" s="176" t="s">
        <v>953</v>
      </c>
      <c r="B124" s="177" t="s">
        <v>954</v>
      </c>
      <c r="C124" s="178" t="s">
        <v>955</v>
      </c>
      <c r="D124" s="179">
        <v>0.09</v>
      </c>
      <c r="E124" s="180">
        <v>15.82</v>
      </c>
      <c r="F124" s="163">
        <f t="shared" si="8"/>
        <v>1.42</v>
      </c>
    </row>
    <row r="125" spans="1:6" ht="12.75" x14ac:dyDescent="0.2">
      <c r="A125" s="176" t="s">
        <v>895</v>
      </c>
      <c r="B125" s="177" t="s">
        <v>896</v>
      </c>
      <c r="C125" s="178" t="s">
        <v>955</v>
      </c>
      <c r="D125" s="179">
        <v>6.25E-2</v>
      </c>
      <c r="E125" s="180">
        <v>15.45</v>
      </c>
      <c r="F125" s="163">
        <f t="shared" si="8"/>
        <v>0.97</v>
      </c>
    </row>
    <row r="126" spans="1:6" s="153" customFormat="1" ht="12.75" x14ac:dyDescent="0.2">
      <c r="A126" s="176" t="s">
        <v>971</v>
      </c>
      <c r="B126" s="177" t="s">
        <v>972</v>
      </c>
      <c r="C126" s="178" t="s">
        <v>656</v>
      </c>
      <c r="D126" s="179">
        <v>1</v>
      </c>
      <c r="E126" s="180">
        <v>148.09</v>
      </c>
      <c r="F126" s="163">
        <f t="shared" si="8"/>
        <v>148.09</v>
      </c>
    </row>
    <row r="127" spans="1:6" s="153" customFormat="1" ht="21" x14ac:dyDescent="0.2">
      <c r="A127" s="169" t="s">
        <v>929</v>
      </c>
      <c r="B127" s="170" t="s">
        <v>930</v>
      </c>
      <c r="C127" s="159" t="s">
        <v>108</v>
      </c>
      <c r="D127" s="161">
        <v>0.05</v>
      </c>
      <c r="E127" s="162">
        <v>17.45</v>
      </c>
      <c r="F127" s="163">
        <f t="shared" si="8"/>
        <v>0.87</v>
      </c>
    </row>
    <row r="128" spans="1:6" s="153" customFormat="1" ht="21" x14ac:dyDescent="0.2">
      <c r="A128" s="176" t="s">
        <v>931</v>
      </c>
      <c r="B128" s="170" t="s">
        <v>958</v>
      </c>
      <c r="C128" s="159" t="s">
        <v>108</v>
      </c>
      <c r="D128" s="161">
        <f>D127</f>
        <v>0.05</v>
      </c>
      <c r="E128" s="162">
        <v>26.64</v>
      </c>
      <c r="F128" s="163">
        <f t="shared" si="8"/>
        <v>1.33</v>
      </c>
    </row>
    <row r="129" spans="1:6" ht="21" x14ac:dyDescent="0.2">
      <c r="A129" s="159" t="s">
        <v>918</v>
      </c>
      <c r="B129" s="160" t="s">
        <v>919</v>
      </c>
      <c r="C129" s="159" t="s">
        <v>920</v>
      </c>
      <c r="D129" s="161">
        <v>8.9999999999999998E-4</v>
      </c>
      <c r="E129" s="162">
        <v>16.420000000000002</v>
      </c>
      <c r="F129" s="163">
        <f t="shared" si="8"/>
        <v>0.01</v>
      </c>
    </row>
    <row r="130" spans="1:6" ht="21" x14ac:dyDescent="0.2">
      <c r="A130" s="159" t="s">
        <v>921</v>
      </c>
      <c r="B130" s="160" t="s">
        <v>922</v>
      </c>
      <c r="C130" s="159" t="s">
        <v>923</v>
      </c>
      <c r="D130" s="161">
        <v>1.1999999999999999E-3</v>
      </c>
      <c r="E130" s="162">
        <v>15.29</v>
      </c>
      <c r="F130" s="163">
        <f t="shared" si="8"/>
        <v>0.02</v>
      </c>
    </row>
    <row r="131" spans="1:6" ht="12.75" x14ac:dyDescent="0.2">
      <c r="A131" s="157"/>
      <c r="B131" s="165" t="s">
        <v>905</v>
      </c>
      <c r="C131" s="166"/>
      <c r="D131" s="166"/>
      <c r="E131" s="167"/>
      <c r="F131" s="167">
        <f>SUM(F121:F130)</f>
        <v>154.85000000000002</v>
      </c>
    </row>
    <row r="133" spans="1:6" ht="12.75" x14ac:dyDescent="0.2">
      <c r="A133" s="142" t="s">
        <v>973</v>
      </c>
      <c r="B133" s="143" t="s">
        <v>883</v>
      </c>
      <c r="C133" s="142" t="s">
        <v>884</v>
      </c>
      <c r="D133" s="144"/>
      <c r="E133" s="145"/>
      <c r="F133" s="146"/>
    </row>
    <row r="134" spans="1:6" ht="54" customHeight="1" x14ac:dyDescent="0.2">
      <c r="A134" s="148" t="s">
        <v>966</v>
      </c>
      <c r="B134" s="149" t="s">
        <v>695</v>
      </c>
      <c r="C134" s="148" t="s">
        <v>108</v>
      </c>
      <c r="D134" s="150"/>
      <c r="E134" s="151"/>
      <c r="F134" s="152"/>
    </row>
    <row r="135" spans="1:6" ht="12.75" x14ac:dyDescent="0.2">
      <c r="A135" s="154"/>
      <c r="B135" s="155"/>
      <c r="C135" s="155"/>
      <c r="D135" s="155"/>
      <c r="E135" s="156"/>
      <c r="F135" s="155"/>
    </row>
    <row r="136" spans="1:6" ht="12.75" x14ac:dyDescent="0.2">
      <c r="A136" s="157" t="s">
        <v>886</v>
      </c>
      <c r="B136" s="157" t="s">
        <v>887</v>
      </c>
      <c r="C136" s="157" t="s">
        <v>888</v>
      </c>
      <c r="D136" s="157" t="s">
        <v>889</v>
      </c>
      <c r="E136" s="158" t="s">
        <v>890</v>
      </c>
      <c r="F136" s="157" t="s">
        <v>891</v>
      </c>
    </row>
    <row r="137" spans="1:6" s="153" customFormat="1" ht="12.75" x14ac:dyDescent="0.2">
      <c r="A137" s="159" t="s">
        <v>907</v>
      </c>
      <c r="B137" s="160" t="s">
        <v>908</v>
      </c>
      <c r="C137" s="159" t="s">
        <v>909</v>
      </c>
      <c r="D137" s="161">
        <v>4.0000000000000001E-3</v>
      </c>
      <c r="E137" s="162">
        <v>25</v>
      </c>
      <c r="F137" s="163">
        <f t="shared" ref="F137:F146" si="9">ROUND(D137*E137,2)</f>
        <v>0.1</v>
      </c>
    </row>
    <row r="138" spans="1:6" s="153" customFormat="1" ht="12.75" x14ac:dyDescent="0.2">
      <c r="A138" s="159" t="s">
        <v>910</v>
      </c>
      <c r="B138" s="160" t="s">
        <v>911</v>
      </c>
      <c r="C138" s="159" t="s">
        <v>912</v>
      </c>
      <c r="D138" s="161">
        <v>0.82</v>
      </c>
      <c r="E138" s="162">
        <v>1.6</v>
      </c>
      <c r="F138" s="163">
        <f t="shared" si="9"/>
        <v>1.31</v>
      </c>
    </row>
    <row r="139" spans="1:6" s="153" customFormat="1" ht="21" x14ac:dyDescent="0.2">
      <c r="A139" s="159" t="s">
        <v>913</v>
      </c>
      <c r="B139" s="160" t="s">
        <v>914</v>
      </c>
      <c r="C139" s="159" t="s">
        <v>915</v>
      </c>
      <c r="D139" s="161">
        <v>4.1500000000000004</v>
      </c>
      <c r="E139" s="162">
        <v>2.44</v>
      </c>
      <c r="F139" s="163">
        <f t="shared" si="9"/>
        <v>10.130000000000001</v>
      </c>
    </row>
    <row r="140" spans="1:6" s="153" customFormat="1" ht="12.75" x14ac:dyDescent="0.2">
      <c r="A140" s="159" t="s">
        <v>964</v>
      </c>
      <c r="B140" s="160" t="s">
        <v>968</v>
      </c>
      <c r="C140" s="159" t="s">
        <v>108</v>
      </c>
      <c r="D140" s="161">
        <v>1.1599999999999999</v>
      </c>
      <c r="E140" s="162">
        <v>218.37</v>
      </c>
      <c r="F140" s="163">
        <f t="shared" si="9"/>
        <v>253.31</v>
      </c>
    </row>
    <row r="141" spans="1:6" ht="12.75" x14ac:dyDescent="0.2">
      <c r="A141" s="159" t="s">
        <v>892</v>
      </c>
      <c r="B141" s="160" t="s">
        <v>893</v>
      </c>
      <c r="C141" s="159" t="s">
        <v>894</v>
      </c>
      <c r="D141" s="161">
        <v>9.7000000000000003E-2</v>
      </c>
      <c r="E141" s="162">
        <v>22.66</v>
      </c>
      <c r="F141" s="163">
        <f t="shared" si="9"/>
        <v>2.2000000000000002</v>
      </c>
    </row>
    <row r="142" spans="1:6" ht="12.75" x14ac:dyDescent="0.2">
      <c r="A142" s="159" t="s">
        <v>895</v>
      </c>
      <c r="B142" s="160" t="s">
        <v>896</v>
      </c>
      <c r="C142" s="159" t="s">
        <v>894</v>
      </c>
      <c r="D142" s="161">
        <v>9.0999999999999998E-2</v>
      </c>
      <c r="E142" s="162">
        <v>15.45</v>
      </c>
      <c r="F142" s="163">
        <f t="shared" si="9"/>
        <v>1.41</v>
      </c>
    </row>
    <row r="143" spans="1:6" ht="21" x14ac:dyDescent="0.2">
      <c r="A143" s="159" t="s">
        <v>918</v>
      </c>
      <c r="B143" s="160" t="s">
        <v>919</v>
      </c>
      <c r="C143" s="159" t="s">
        <v>920</v>
      </c>
      <c r="D143" s="161">
        <v>8.9999999999999998E-4</v>
      </c>
      <c r="E143" s="162">
        <v>16.420000000000002</v>
      </c>
      <c r="F143" s="163">
        <f t="shared" si="9"/>
        <v>0.01</v>
      </c>
    </row>
    <row r="144" spans="1:6" ht="21" x14ac:dyDescent="0.2">
      <c r="A144" s="159" t="s">
        <v>921</v>
      </c>
      <c r="B144" s="160" t="s">
        <v>922</v>
      </c>
      <c r="C144" s="159" t="s">
        <v>923</v>
      </c>
      <c r="D144" s="161">
        <v>1.1999999999999999E-3</v>
      </c>
      <c r="E144" s="162">
        <v>15.29</v>
      </c>
      <c r="F144" s="163">
        <f t="shared" si="9"/>
        <v>0.02</v>
      </c>
    </row>
    <row r="145" spans="1:6" s="153" customFormat="1" ht="12.75" x14ac:dyDescent="0.2">
      <c r="A145" s="159" t="s">
        <v>897</v>
      </c>
      <c r="B145" s="160" t="s">
        <v>898</v>
      </c>
      <c r="C145" s="159" t="s">
        <v>899</v>
      </c>
      <c r="D145" s="161">
        <v>0.08</v>
      </c>
      <c r="E145" s="162">
        <v>7.31</v>
      </c>
      <c r="F145" s="163">
        <f t="shared" si="9"/>
        <v>0.57999999999999996</v>
      </c>
    </row>
    <row r="146" spans="1:6" s="153" customFormat="1" ht="21.75" x14ac:dyDescent="0.2">
      <c r="A146" s="159" t="s">
        <v>924</v>
      </c>
      <c r="B146" s="164" t="s">
        <v>925</v>
      </c>
      <c r="C146" s="159" t="s">
        <v>926</v>
      </c>
      <c r="D146" s="161">
        <v>1.1E-4</v>
      </c>
      <c r="E146" s="162">
        <v>11350.46</v>
      </c>
      <c r="F146" s="163">
        <f t="shared" si="9"/>
        <v>1.25</v>
      </c>
    </row>
    <row r="147" spans="1:6" ht="12.75" x14ac:dyDescent="0.2">
      <c r="A147" s="157"/>
      <c r="B147" s="165" t="s">
        <v>905</v>
      </c>
      <c r="C147" s="166"/>
      <c r="D147" s="166"/>
      <c r="E147" s="167"/>
      <c r="F147" s="167">
        <f>SUM(F137:F146)</f>
        <v>270.32</v>
      </c>
    </row>
    <row r="149" spans="1:6" ht="12.75" x14ac:dyDescent="0.2">
      <c r="A149" s="142" t="s">
        <v>974</v>
      </c>
      <c r="B149" s="143" t="s">
        <v>883</v>
      </c>
      <c r="C149" s="142" t="s">
        <v>884</v>
      </c>
      <c r="D149" s="144"/>
      <c r="E149" s="145"/>
      <c r="F149" s="146"/>
    </row>
    <row r="150" spans="1:6" ht="36.75" customHeight="1" x14ac:dyDescent="0.2">
      <c r="A150" s="148" t="s">
        <v>975</v>
      </c>
      <c r="B150" s="149" t="s">
        <v>697</v>
      </c>
      <c r="C150" s="148" t="s">
        <v>108</v>
      </c>
      <c r="D150" s="150"/>
      <c r="E150" s="151"/>
      <c r="F150" s="152"/>
    </row>
    <row r="151" spans="1:6" ht="12.75" x14ac:dyDescent="0.2">
      <c r="A151" s="154"/>
      <c r="B151" s="155"/>
      <c r="C151" s="155"/>
      <c r="D151" s="155"/>
      <c r="E151" s="156"/>
      <c r="F151" s="155"/>
    </row>
    <row r="152" spans="1:6" ht="12.75" x14ac:dyDescent="0.2">
      <c r="A152" s="157" t="s">
        <v>886</v>
      </c>
      <c r="B152" s="157" t="s">
        <v>887</v>
      </c>
      <c r="C152" s="157" t="s">
        <v>888</v>
      </c>
      <c r="D152" s="157" t="s">
        <v>889</v>
      </c>
      <c r="E152" s="158" t="s">
        <v>890</v>
      </c>
      <c r="F152" s="157" t="s">
        <v>891</v>
      </c>
    </row>
    <row r="153" spans="1:6" s="153" customFormat="1" ht="12.75" x14ac:dyDescent="0.2">
      <c r="A153" s="159" t="s">
        <v>976</v>
      </c>
      <c r="B153" s="160" t="s">
        <v>977</v>
      </c>
      <c r="C153" s="159" t="s">
        <v>955</v>
      </c>
      <c r="D153" s="190">
        <v>0.33</v>
      </c>
      <c r="E153" s="162">
        <v>13.97</v>
      </c>
      <c r="F153" s="163">
        <f t="shared" ref="F153:F156" si="10">ROUND(D153*E153,2)</f>
        <v>4.6100000000000003</v>
      </c>
    </row>
    <row r="154" spans="1:6" s="153" customFormat="1" ht="12.75" x14ac:dyDescent="0.2">
      <c r="A154" s="159" t="s">
        <v>978</v>
      </c>
      <c r="B154" s="160" t="s">
        <v>896</v>
      </c>
      <c r="C154" s="159" t="s">
        <v>955</v>
      </c>
      <c r="D154" s="190">
        <v>0.33</v>
      </c>
      <c r="E154" s="162">
        <v>10.67</v>
      </c>
      <c r="F154" s="163">
        <f t="shared" si="10"/>
        <v>3.52</v>
      </c>
    </row>
    <row r="155" spans="1:6" s="153" customFormat="1" ht="12.75" x14ac:dyDescent="0.2">
      <c r="A155" s="159" t="s">
        <v>946</v>
      </c>
      <c r="B155" s="160" t="s">
        <v>979</v>
      </c>
      <c r="C155" s="159" t="s">
        <v>656</v>
      </c>
      <c r="D155" s="190">
        <v>4.2999999999999997E-2</v>
      </c>
      <c r="E155" s="162">
        <v>38.9</v>
      </c>
      <c r="F155" s="163">
        <f t="shared" si="10"/>
        <v>1.67</v>
      </c>
    </row>
    <row r="156" spans="1:6" s="153" customFormat="1" ht="12.75" x14ac:dyDescent="0.2">
      <c r="A156" s="159" t="s">
        <v>980</v>
      </c>
      <c r="B156" s="160" t="s">
        <v>981</v>
      </c>
      <c r="C156" s="159" t="s">
        <v>656</v>
      </c>
      <c r="D156" s="190">
        <v>0.1</v>
      </c>
      <c r="E156" s="162">
        <v>26.19</v>
      </c>
      <c r="F156" s="163">
        <f t="shared" si="10"/>
        <v>2.62</v>
      </c>
    </row>
    <row r="157" spans="1:6" ht="12.75" x14ac:dyDescent="0.2">
      <c r="A157" s="159"/>
      <c r="B157" s="160"/>
      <c r="C157" s="159"/>
      <c r="D157" s="190"/>
      <c r="E157" s="162"/>
      <c r="F157" s="162">
        <f t="shared" ref="F157" si="11">D157*E157</f>
        <v>0</v>
      </c>
    </row>
    <row r="158" spans="1:6" ht="12.75" x14ac:dyDescent="0.2">
      <c r="A158" s="157"/>
      <c r="B158" s="165" t="s">
        <v>905</v>
      </c>
      <c r="C158" s="166"/>
      <c r="D158" s="166"/>
      <c r="E158" s="167"/>
      <c r="F158" s="167">
        <f>SUM(F153:F157)</f>
        <v>12.420000000000002</v>
      </c>
    </row>
    <row r="160" spans="1:6" ht="12.75" x14ac:dyDescent="0.2">
      <c r="A160" s="142" t="s">
        <v>982</v>
      </c>
      <c r="B160" s="143" t="s">
        <v>883</v>
      </c>
      <c r="C160" s="142" t="s">
        <v>884</v>
      </c>
      <c r="D160" s="144"/>
      <c r="E160" s="145"/>
      <c r="F160" s="146"/>
    </row>
    <row r="161" spans="1:6" ht="42" customHeight="1" x14ac:dyDescent="0.2">
      <c r="A161" s="148" t="s">
        <v>983</v>
      </c>
      <c r="B161" s="149" t="s">
        <v>685</v>
      </c>
      <c r="C161" s="148" t="s">
        <v>108</v>
      </c>
      <c r="D161" s="150"/>
      <c r="E161" s="151"/>
      <c r="F161" s="152"/>
    </row>
    <row r="162" spans="1:6" ht="12.75" x14ac:dyDescent="0.2">
      <c r="A162" s="154"/>
      <c r="B162" s="155"/>
      <c r="C162" s="155"/>
      <c r="D162" s="155"/>
      <c r="E162" s="156"/>
      <c r="F162" s="155"/>
    </row>
    <row r="163" spans="1:6" ht="12.75" x14ac:dyDescent="0.2">
      <c r="A163" s="157" t="s">
        <v>886</v>
      </c>
      <c r="B163" s="157" t="s">
        <v>887</v>
      </c>
      <c r="C163" s="157" t="s">
        <v>888</v>
      </c>
      <c r="D163" s="157" t="s">
        <v>889</v>
      </c>
      <c r="E163" s="158" t="s">
        <v>890</v>
      </c>
      <c r="F163" s="157" t="s">
        <v>891</v>
      </c>
    </row>
    <row r="164" spans="1:6" s="153" customFormat="1" ht="12.75" x14ac:dyDescent="0.2">
      <c r="A164" s="159" t="s">
        <v>976</v>
      </c>
      <c r="B164" s="160" t="s">
        <v>977</v>
      </c>
      <c r="C164" s="159" t="s">
        <v>955</v>
      </c>
      <c r="D164" s="190">
        <v>0.33</v>
      </c>
      <c r="E164" s="162">
        <v>13.97</v>
      </c>
      <c r="F164" s="163">
        <f t="shared" ref="F164:F172" si="12">ROUND(D164*E164,2)</f>
        <v>4.6100000000000003</v>
      </c>
    </row>
    <row r="165" spans="1:6" s="153" customFormat="1" ht="12.75" x14ac:dyDescent="0.2">
      <c r="A165" s="159" t="s">
        <v>978</v>
      </c>
      <c r="B165" s="160" t="s">
        <v>896</v>
      </c>
      <c r="C165" s="159" t="s">
        <v>955</v>
      </c>
      <c r="D165" s="190">
        <v>0.33</v>
      </c>
      <c r="E165" s="162">
        <v>10.67</v>
      </c>
      <c r="F165" s="163">
        <f t="shared" si="12"/>
        <v>3.52</v>
      </c>
    </row>
    <row r="166" spans="1:6" s="153" customFormat="1" ht="21" x14ac:dyDescent="0.2">
      <c r="A166" s="159" t="s">
        <v>984</v>
      </c>
      <c r="B166" s="160" t="s">
        <v>985</v>
      </c>
      <c r="C166" s="159" t="s">
        <v>678</v>
      </c>
      <c r="D166" s="190">
        <v>1.05</v>
      </c>
      <c r="E166" s="162">
        <v>68.599999999999994</v>
      </c>
      <c r="F166" s="188">
        <f t="shared" si="12"/>
        <v>72.03</v>
      </c>
    </row>
    <row r="167" spans="1:6" s="153" customFormat="1" ht="12.75" x14ac:dyDescent="0.2">
      <c r="A167" s="159" t="s">
        <v>946</v>
      </c>
      <c r="B167" s="160" t="s">
        <v>979</v>
      </c>
      <c r="C167" s="159" t="s">
        <v>656</v>
      </c>
      <c r="D167" s="190">
        <v>4.2999999999999997E-2</v>
      </c>
      <c r="E167" s="162">
        <v>38.9</v>
      </c>
      <c r="F167" s="163">
        <f t="shared" si="12"/>
        <v>1.67</v>
      </c>
    </row>
    <row r="168" spans="1:6" s="153" customFormat="1" ht="12.75" x14ac:dyDescent="0.2">
      <c r="A168" s="159" t="s">
        <v>980</v>
      </c>
      <c r="B168" s="160" t="s">
        <v>981</v>
      </c>
      <c r="C168" s="159" t="s">
        <v>656</v>
      </c>
      <c r="D168" s="190">
        <v>0.1</v>
      </c>
      <c r="E168" s="162">
        <v>26.19</v>
      </c>
      <c r="F168" s="163">
        <f t="shared" si="12"/>
        <v>2.62</v>
      </c>
    </row>
    <row r="169" spans="1:6" ht="21" x14ac:dyDescent="0.2">
      <c r="A169" s="159" t="s">
        <v>918</v>
      </c>
      <c r="B169" s="160" t="s">
        <v>919</v>
      </c>
      <c r="C169" s="159" t="s">
        <v>920</v>
      </c>
      <c r="D169" s="190">
        <v>8.9999999999999998E-4</v>
      </c>
      <c r="E169" s="162">
        <v>16.420000000000002</v>
      </c>
      <c r="F169" s="163">
        <f t="shared" si="12"/>
        <v>0.01</v>
      </c>
    </row>
    <row r="170" spans="1:6" ht="21" x14ac:dyDescent="0.2">
      <c r="A170" s="159" t="s">
        <v>921</v>
      </c>
      <c r="B170" s="160" t="s">
        <v>922</v>
      </c>
      <c r="C170" s="159" t="s">
        <v>923</v>
      </c>
      <c r="D170" s="190">
        <v>1.1999999999999999E-3</v>
      </c>
      <c r="E170" s="162">
        <v>15.29</v>
      </c>
      <c r="F170" s="163">
        <f t="shared" si="12"/>
        <v>0.02</v>
      </c>
    </row>
    <row r="171" spans="1:6" s="153" customFormat="1" ht="12.75" x14ac:dyDescent="0.2">
      <c r="A171" s="159" t="s">
        <v>897</v>
      </c>
      <c r="B171" s="160" t="s">
        <v>898</v>
      </c>
      <c r="C171" s="159" t="s">
        <v>899</v>
      </c>
      <c r="D171" s="190">
        <v>0.08</v>
      </c>
      <c r="E171" s="162">
        <v>7.31</v>
      </c>
      <c r="F171" s="163">
        <f t="shared" si="12"/>
        <v>0.57999999999999996</v>
      </c>
    </row>
    <row r="172" spans="1:6" s="153" customFormat="1" ht="21.75" x14ac:dyDescent="0.2">
      <c r="A172" s="159" t="s">
        <v>924</v>
      </c>
      <c r="B172" s="164" t="s">
        <v>925</v>
      </c>
      <c r="C172" s="159" t="s">
        <v>926</v>
      </c>
      <c r="D172" s="190">
        <v>1.1E-4</v>
      </c>
      <c r="E172" s="162">
        <v>11350.46</v>
      </c>
      <c r="F172" s="163">
        <f t="shared" si="12"/>
        <v>1.25</v>
      </c>
    </row>
    <row r="173" spans="1:6" ht="12.75" x14ac:dyDescent="0.2">
      <c r="A173" s="157"/>
      <c r="B173" s="165" t="s">
        <v>905</v>
      </c>
      <c r="C173" s="166"/>
      <c r="D173" s="166"/>
      <c r="E173" s="167"/>
      <c r="F173" s="167">
        <f>SUM(F164:F172)</f>
        <v>86.31</v>
      </c>
    </row>
    <row r="175" spans="1:6" ht="12.75" x14ac:dyDescent="0.2">
      <c r="A175" s="142" t="s">
        <v>986</v>
      </c>
      <c r="B175" s="143" t="s">
        <v>883</v>
      </c>
      <c r="C175" s="142" t="s">
        <v>884</v>
      </c>
      <c r="D175" s="144"/>
      <c r="E175" s="145"/>
      <c r="F175" s="146"/>
    </row>
    <row r="176" spans="1:6" ht="25.5" x14ac:dyDescent="0.2">
      <c r="A176" s="191" t="s">
        <v>987</v>
      </c>
      <c r="B176" s="149" t="s">
        <v>682</v>
      </c>
      <c r="C176" s="148" t="s">
        <v>661</v>
      </c>
      <c r="D176" s="150"/>
      <c r="E176" s="151"/>
      <c r="F176" s="152"/>
    </row>
    <row r="177" spans="1:14" s="153" customFormat="1" ht="12.75" x14ac:dyDescent="0.2">
      <c r="A177" s="176" t="s">
        <v>940</v>
      </c>
      <c r="B177" s="177" t="s">
        <v>941</v>
      </c>
      <c r="C177" s="178" t="s">
        <v>656</v>
      </c>
      <c r="D177" s="179">
        <v>0.01</v>
      </c>
      <c r="E177" s="180">
        <v>56</v>
      </c>
      <c r="F177" s="163">
        <f t="shared" ref="F177:F183" si="13">ROUND(D177*E177,2)</f>
        <v>0.56000000000000005</v>
      </c>
      <c r="H177" s="147"/>
      <c r="I177" s="147"/>
      <c r="J177" s="147"/>
      <c r="K177" s="147"/>
      <c r="L177" s="147"/>
      <c r="M177" s="147"/>
      <c r="N177" s="147"/>
    </row>
    <row r="178" spans="1:14" s="153" customFormat="1" ht="12.75" x14ac:dyDescent="0.2">
      <c r="A178" s="176" t="s">
        <v>946</v>
      </c>
      <c r="B178" s="177" t="s">
        <v>947</v>
      </c>
      <c r="C178" s="178" t="s">
        <v>656</v>
      </c>
      <c r="D178" s="179">
        <v>2.5000000000000001E-2</v>
      </c>
      <c r="E178" s="180">
        <v>38.9</v>
      </c>
      <c r="F178" s="163">
        <f t="shared" si="13"/>
        <v>0.97</v>
      </c>
    </row>
    <row r="179" spans="1:14" s="153" customFormat="1" ht="12.75" x14ac:dyDescent="0.2">
      <c r="A179" s="176" t="s">
        <v>948</v>
      </c>
      <c r="B179" s="177" t="s">
        <v>949</v>
      </c>
      <c r="C179" s="178" t="s">
        <v>950</v>
      </c>
      <c r="D179" s="179">
        <v>0.05</v>
      </c>
      <c r="E179" s="180">
        <v>12.27</v>
      </c>
      <c r="F179" s="163">
        <f t="shared" si="13"/>
        <v>0.61</v>
      </c>
    </row>
    <row r="180" spans="1:14" s="153" customFormat="1" ht="12.75" x14ac:dyDescent="0.2">
      <c r="A180" s="176" t="s">
        <v>988</v>
      </c>
      <c r="B180" s="177" t="s">
        <v>989</v>
      </c>
      <c r="C180" s="178" t="s">
        <v>955</v>
      </c>
      <c r="D180" s="179">
        <v>0.8</v>
      </c>
      <c r="E180" s="180">
        <v>15.94</v>
      </c>
      <c r="F180" s="163">
        <f t="shared" si="13"/>
        <v>12.75</v>
      </c>
    </row>
    <row r="181" spans="1:14" s="153" customFormat="1" ht="12.75" x14ac:dyDescent="0.2">
      <c r="A181" s="176" t="s">
        <v>895</v>
      </c>
      <c r="B181" s="177" t="s">
        <v>896</v>
      </c>
      <c r="C181" s="178" t="s">
        <v>955</v>
      </c>
      <c r="D181" s="179">
        <v>0.8</v>
      </c>
      <c r="E181" s="180">
        <v>15.45</v>
      </c>
      <c r="F181" s="163">
        <f t="shared" si="13"/>
        <v>12.36</v>
      </c>
    </row>
    <row r="182" spans="1:14" s="153" customFormat="1" ht="12.75" x14ac:dyDescent="0.2">
      <c r="A182" s="176" t="s">
        <v>990</v>
      </c>
      <c r="B182" s="177" t="s">
        <v>991</v>
      </c>
      <c r="C182" s="178" t="s">
        <v>661</v>
      </c>
      <c r="D182" s="179">
        <v>1</v>
      </c>
      <c r="E182" s="180">
        <v>69.45</v>
      </c>
      <c r="F182" s="163">
        <f t="shared" si="13"/>
        <v>69.45</v>
      </c>
    </row>
    <row r="183" spans="1:14" s="198" customFormat="1" ht="12.75" x14ac:dyDescent="0.2">
      <c r="A183" s="192" t="s">
        <v>992</v>
      </c>
      <c r="B183" s="193" t="s">
        <v>993</v>
      </c>
      <c r="C183" s="194" t="s">
        <v>678</v>
      </c>
      <c r="D183" s="195">
        <v>5.0000000000000001E-3</v>
      </c>
      <c r="E183" s="196">
        <v>1229.8699999999999</v>
      </c>
      <c r="F183" s="197">
        <f t="shared" si="13"/>
        <v>6.15</v>
      </c>
    </row>
    <row r="184" spans="1:14" ht="12.75" x14ac:dyDescent="0.2">
      <c r="A184" s="159"/>
      <c r="B184" s="160"/>
      <c r="C184" s="159"/>
      <c r="D184" s="161"/>
      <c r="E184" s="162"/>
      <c r="F184" s="163"/>
    </row>
    <row r="185" spans="1:14" ht="12.75" x14ac:dyDescent="0.2">
      <c r="A185" s="157"/>
      <c r="B185" s="165" t="s">
        <v>905</v>
      </c>
      <c r="C185" s="166"/>
      <c r="D185" s="166"/>
      <c r="E185" s="167"/>
      <c r="F185" s="167">
        <f>SUM(F177:F184)</f>
        <v>102.85000000000001</v>
      </c>
    </row>
    <row r="187" spans="1:14" ht="12.75" x14ac:dyDescent="0.2">
      <c r="A187" s="142" t="s">
        <v>994</v>
      </c>
      <c r="B187" s="143" t="s">
        <v>883</v>
      </c>
      <c r="C187" s="142" t="s">
        <v>884</v>
      </c>
      <c r="D187" s="144"/>
      <c r="E187" s="145"/>
      <c r="F187" s="146"/>
    </row>
    <row r="188" spans="1:14" ht="25.5" x14ac:dyDescent="0.2">
      <c r="A188" s="191" t="s">
        <v>987</v>
      </c>
      <c r="B188" s="149" t="s">
        <v>995</v>
      </c>
      <c r="C188" s="148" t="s">
        <v>661</v>
      </c>
      <c r="D188" s="150"/>
      <c r="E188" s="151"/>
      <c r="F188" s="152"/>
    </row>
    <row r="189" spans="1:14" s="153" customFormat="1" ht="12.75" x14ac:dyDescent="0.2">
      <c r="A189" s="176" t="s">
        <v>940</v>
      </c>
      <c r="B189" s="177" t="s">
        <v>941</v>
      </c>
      <c r="C189" s="178" t="s">
        <v>656</v>
      </c>
      <c r="D189" s="179">
        <v>0.01</v>
      </c>
      <c r="E189" s="180">
        <v>56</v>
      </c>
      <c r="F189" s="163">
        <f t="shared" ref="F189:F195" si="14">ROUND(D189*E189,2)</f>
        <v>0.56000000000000005</v>
      </c>
    </row>
    <row r="190" spans="1:14" s="153" customFormat="1" ht="12.75" x14ac:dyDescent="0.2">
      <c r="A190" s="176" t="s">
        <v>946</v>
      </c>
      <c r="B190" s="177" t="s">
        <v>947</v>
      </c>
      <c r="C190" s="178" t="s">
        <v>656</v>
      </c>
      <c r="D190" s="179">
        <v>2.5000000000000001E-2</v>
      </c>
      <c r="E190" s="180">
        <v>38.9</v>
      </c>
      <c r="F190" s="163">
        <f t="shared" si="14"/>
        <v>0.97</v>
      </c>
    </row>
    <row r="191" spans="1:14" s="153" customFormat="1" ht="12.75" x14ac:dyDescent="0.2">
      <c r="A191" s="176" t="s">
        <v>948</v>
      </c>
      <c r="B191" s="177" t="s">
        <v>949</v>
      </c>
      <c r="C191" s="178" t="s">
        <v>950</v>
      </c>
      <c r="D191" s="179">
        <v>0.05</v>
      </c>
      <c r="E191" s="180">
        <v>12.27</v>
      </c>
      <c r="F191" s="163">
        <f t="shared" si="14"/>
        <v>0.61</v>
      </c>
    </row>
    <row r="192" spans="1:14" s="153" customFormat="1" ht="12.75" x14ac:dyDescent="0.2">
      <c r="A192" s="176" t="s">
        <v>988</v>
      </c>
      <c r="B192" s="177" t="s">
        <v>989</v>
      </c>
      <c r="C192" s="178" t="s">
        <v>955</v>
      </c>
      <c r="D192" s="179">
        <v>0.8</v>
      </c>
      <c r="E192" s="180">
        <v>15.94</v>
      </c>
      <c r="F192" s="163">
        <f t="shared" si="14"/>
        <v>12.75</v>
      </c>
    </row>
    <row r="193" spans="1:6" s="153" customFormat="1" ht="12.75" x14ac:dyDescent="0.2">
      <c r="A193" s="176" t="s">
        <v>895</v>
      </c>
      <c r="B193" s="177" t="s">
        <v>896</v>
      </c>
      <c r="C193" s="178" t="s">
        <v>955</v>
      </c>
      <c r="D193" s="179">
        <v>0.8</v>
      </c>
      <c r="E193" s="180">
        <v>15.45</v>
      </c>
      <c r="F193" s="163">
        <f t="shared" si="14"/>
        <v>12.36</v>
      </c>
    </row>
    <row r="194" spans="1:6" s="153" customFormat="1" ht="12.75" x14ac:dyDescent="0.2">
      <c r="A194" s="176" t="s">
        <v>990</v>
      </c>
      <c r="B194" s="177" t="s">
        <v>996</v>
      </c>
      <c r="C194" s="178" t="s">
        <v>661</v>
      </c>
      <c r="D194" s="179">
        <v>1</v>
      </c>
      <c r="E194" s="180">
        <v>69.45</v>
      </c>
      <c r="F194" s="163">
        <f t="shared" si="14"/>
        <v>69.45</v>
      </c>
    </row>
    <row r="195" spans="1:6" s="198" customFormat="1" ht="12.75" x14ac:dyDescent="0.2">
      <c r="A195" s="192" t="s">
        <v>992</v>
      </c>
      <c r="B195" s="193" t="s">
        <v>993</v>
      </c>
      <c r="C195" s="194" t="s">
        <v>678</v>
      </c>
      <c r="D195" s="195">
        <v>5.0000000000000001E-3</v>
      </c>
      <c r="E195" s="196">
        <v>1229.8699999999999</v>
      </c>
      <c r="F195" s="197">
        <f t="shared" si="14"/>
        <v>6.15</v>
      </c>
    </row>
    <row r="196" spans="1:6" ht="12.75" x14ac:dyDescent="0.2">
      <c r="A196" s="159"/>
      <c r="B196" s="160"/>
      <c r="C196" s="159"/>
      <c r="D196" s="161"/>
      <c r="E196" s="162"/>
      <c r="F196" s="163"/>
    </row>
    <row r="197" spans="1:6" ht="12.75" x14ac:dyDescent="0.2">
      <c r="A197" s="157"/>
      <c r="B197" s="165" t="s">
        <v>905</v>
      </c>
      <c r="C197" s="166"/>
      <c r="D197" s="166"/>
      <c r="E197" s="167"/>
      <c r="F197" s="167">
        <f>SUM(F189:F196)</f>
        <v>102.85000000000001</v>
      </c>
    </row>
    <row r="199" spans="1:6" ht="12.75" x14ac:dyDescent="0.2">
      <c r="A199" s="142" t="s">
        <v>997</v>
      </c>
      <c r="B199" s="143" t="s">
        <v>883</v>
      </c>
      <c r="C199" s="142" t="s">
        <v>884</v>
      </c>
      <c r="D199" s="144"/>
      <c r="E199" s="145"/>
      <c r="F199" s="146"/>
    </row>
    <row r="200" spans="1:6" ht="89.25" x14ac:dyDescent="0.2">
      <c r="A200" s="148" t="s">
        <v>998</v>
      </c>
      <c r="B200" s="149" t="s">
        <v>999</v>
      </c>
      <c r="C200" s="148" t="s">
        <v>661</v>
      </c>
      <c r="D200" s="150"/>
      <c r="E200" s="151"/>
      <c r="F200" s="152"/>
    </row>
    <row r="201" spans="1:6" s="153" customFormat="1" ht="12.75" x14ac:dyDescent="0.2">
      <c r="A201" s="176" t="s">
        <v>940</v>
      </c>
      <c r="B201" s="177" t="s">
        <v>941</v>
      </c>
      <c r="C201" s="178" t="s">
        <v>656</v>
      </c>
      <c r="D201" s="179">
        <v>0.1</v>
      </c>
      <c r="E201" s="180">
        <v>56</v>
      </c>
      <c r="F201" s="163">
        <f t="shared" ref="F201:F210" si="15">ROUND(D201*E201,2)</f>
        <v>5.6</v>
      </c>
    </row>
    <row r="202" spans="1:6" s="153" customFormat="1" ht="12.75" x14ac:dyDescent="0.2">
      <c r="A202" s="176" t="s">
        <v>946</v>
      </c>
      <c r="B202" s="177" t="s">
        <v>947</v>
      </c>
      <c r="C202" s="178" t="s">
        <v>656</v>
      </c>
      <c r="D202" s="179">
        <v>2.5000000000000001E-2</v>
      </c>
      <c r="E202" s="180">
        <v>38.9</v>
      </c>
      <c r="F202" s="163">
        <f t="shared" si="15"/>
        <v>0.97</v>
      </c>
    </row>
    <row r="203" spans="1:6" s="153" customFormat="1" ht="12.75" x14ac:dyDescent="0.2">
      <c r="A203" s="176" t="s">
        <v>948</v>
      </c>
      <c r="B203" s="177" t="s">
        <v>949</v>
      </c>
      <c r="C203" s="178" t="s">
        <v>950</v>
      </c>
      <c r="D203" s="179">
        <v>0.05</v>
      </c>
      <c r="E203" s="180">
        <v>12.27</v>
      </c>
      <c r="F203" s="163">
        <f t="shared" si="15"/>
        <v>0.61</v>
      </c>
    </row>
    <row r="204" spans="1:6" s="153" customFormat="1" ht="12.75" x14ac:dyDescent="0.2">
      <c r="A204" s="176" t="s">
        <v>953</v>
      </c>
      <c r="B204" s="177" t="s">
        <v>954</v>
      </c>
      <c r="C204" s="178" t="s">
        <v>955</v>
      </c>
      <c r="D204" s="179">
        <v>0.25</v>
      </c>
      <c r="E204" s="180">
        <v>15.82</v>
      </c>
      <c r="F204" s="163">
        <f t="shared" si="15"/>
        <v>3.96</v>
      </c>
    </row>
    <row r="205" spans="1:6" s="153" customFormat="1" ht="12.75" x14ac:dyDescent="0.2">
      <c r="A205" s="176" t="s">
        <v>895</v>
      </c>
      <c r="B205" s="177" t="s">
        <v>896</v>
      </c>
      <c r="C205" s="178" t="s">
        <v>955</v>
      </c>
      <c r="D205" s="179">
        <v>0.25</v>
      </c>
      <c r="E205" s="180">
        <v>15.45</v>
      </c>
      <c r="F205" s="163">
        <f t="shared" si="15"/>
        <v>3.86</v>
      </c>
    </row>
    <row r="206" spans="1:6" s="153" customFormat="1" ht="12.75" x14ac:dyDescent="0.2">
      <c r="A206" s="176" t="s">
        <v>1000</v>
      </c>
      <c r="B206" s="177" t="s">
        <v>1001</v>
      </c>
      <c r="C206" s="178" t="s">
        <v>661</v>
      </c>
      <c r="D206" s="179">
        <v>1.05</v>
      </c>
      <c r="E206" s="180">
        <v>50.03</v>
      </c>
      <c r="F206" s="163">
        <f t="shared" si="15"/>
        <v>52.53</v>
      </c>
    </row>
    <row r="207" spans="1:6" s="153" customFormat="1" ht="21" x14ac:dyDescent="0.2">
      <c r="A207" s="169" t="s">
        <v>929</v>
      </c>
      <c r="B207" s="170" t="s">
        <v>930</v>
      </c>
      <c r="C207" s="159" t="s">
        <v>108</v>
      </c>
      <c r="D207" s="161">
        <v>0.38</v>
      </c>
      <c r="E207" s="162">
        <v>17.45</v>
      </c>
      <c r="F207" s="163">
        <f t="shared" si="15"/>
        <v>6.63</v>
      </c>
    </row>
    <row r="208" spans="1:6" s="153" customFormat="1" ht="21" x14ac:dyDescent="0.2">
      <c r="A208" s="176" t="s">
        <v>931</v>
      </c>
      <c r="B208" s="170" t="s">
        <v>932</v>
      </c>
      <c r="C208" s="159" t="s">
        <v>108</v>
      </c>
      <c r="D208" s="161">
        <v>0.38</v>
      </c>
      <c r="E208" s="162">
        <v>29.64</v>
      </c>
      <c r="F208" s="163">
        <f t="shared" si="15"/>
        <v>11.26</v>
      </c>
    </row>
    <row r="209" spans="1:6" s="153" customFormat="1" ht="21" x14ac:dyDescent="0.2">
      <c r="A209" s="159" t="s">
        <v>918</v>
      </c>
      <c r="B209" s="160" t="s">
        <v>919</v>
      </c>
      <c r="C209" s="159" t="s">
        <v>920</v>
      </c>
      <c r="D209" s="161">
        <v>8.9999999999999998E-4</v>
      </c>
      <c r="E209" s="162">
        <v>16.420000000000002</v>
      </c>
      <c r="F209" s="188">
        <f t="shared" si="15"/>
        <v>0.01</v>
      </c>
    </row>
    <row r="210" spans="1:6" s="153" customFormat="1" ht="21" x14ac:dyDescent="0.2">
      <c r="A210" s="159" t="s">
        <v>921</v>
      </c>
      <c r="B210" s="160" t="s">
        <v>922</v>
      </c>
      <c r="C210" s="159" t="s">
        <v>923</v>
      </c>
      <c r="D210" s="161">
        <v>1.1999999999999999E-3</v>
      </c>
      <c r="E210" s="162">
        <v>15.29</v>
      </c>
      <c r="F210" s="188">
        <f t="shared" si="15"/>
        <v>0.02</v>
      </c>
    </row>
    <row r="211" spans="1:6" ht="12.75" x14ac:dyDescent="0.2">
      <c r="A211" s="157"/>
      <c r="B211" s="165" t="s">
        <v>905</v>
      </c>
      <c r="C211" s="166"/>
      <c r="D211" s="166"/>
      <c r="E211" s="167"/>
      <c r="F211" s="167">
        <f>SUM(F201:F210)</f>
        <v>85.45</v>
      </c>
    </row>
    <row r="213" spans="1:6" ht="12.75" x14ac:dyDescent="0.2">
      <c r="A213" s="142" t="s">
        <v>1002</v>
      </c>
      <c r="B213" s="143" t="s">
        <v>883</v>
      </c>
      <c r="C213" s="142" t="s">
        <v>884</v>
      </c>
      <c r="D213" s="144"/>
      <c r="E213" s="145"/>
      <c r="F213" s="146"/>
    </row>
    <row r="214" spans="1:6" ht="38.25" x14ac:dyDescent="0.2">
      <c r="A214" s="148" t="s">
        <v>906</v>
      </c>
      <c r="B214" s="149" t="s">
        <v>1003</v>
      </c>
      <c r="C214" s="148" t="s">
        <v>108</v>
      </c>
      <c r="D214" s="150"/>
      <c r="E214" s="151"/>
      <c r="F214" s="152"/>
    </row>
    <row r="215" spans="1:6" ht="12.75" x14ac:dyDescent="0.2">
      <c r="A215" s="154"/>
      <c r="B215" s="155"/>
      <c r="C215" s="155"/>
      <c r="D215" s="155"/>
      <c r="E215" s="156"/>
      <c r="F215" s="155"/>
    </row>
    <row r="216" spans="1:6" ht="12.75" x14ac:dyDescent="0.2">
      <c r="A216" s="157" t="s">
        <v>886</v>
      </c>
      <c r="B216" s="157" t="s">
        <v>887</v>
      </c>
      <c r="C216" s="157" t="s">
        <v>888</v>
      </c>
      <c r="D216" s="157" t="s">
        <v>889</v>
      </c>
      <c r="E216" s="158" t="s">
        <v>890</v>
      </c>
      <c r="F216" s="157" t="s">
        <v>891</v>
      </c>
    </row>
    <row r="217" spans="1:6" s="153" customFormat="1" ht="12.75" x14ac:dyDescent="0.2">
      <c r="A217" s="159" t="s">
        <v>907</v>
      </c>
      <c r="B217" s="160" t="s">
        <v>908</v>
      </c>
      <c r="C217" s="159" t="s">
        <v>909</v>
      </c>
      <c r="D217" s="161">
        <v>4.0000000000000001E-3</v>
      </c>
      <c r="E217" s="162">
        <v>25</v>
      </c>
      <c r="F217" s="163">
        <f t="shared" ref="F217:F225" si="16">ROUND(D217*E217,2)</f>
        <v>0.1</v>
      </c>
    </row>
    <row r="218" spans="1:6" s="153" customFormat="1" ht="12.75" x14ac:dyDescent="0.2">
      <c r="A218" s="159" t="s">
        <v>910</v>
      </c>
      <c r="B218" s="160" t="s">
        <v>911</v>
      </c>
      <c r="C218" s="159" t="s">
        <v>912</v>
      </c>
      <c r="D218" s="161">
        <v>0.82</v>
      </c>
      <c r="E218" s="162">
        <v>1.6</v>
      </c>
      <c r="F218" s="163">
        <f t="shared" si="16"/>
        <v>1.31</v>
      </c>
    </row>
    <row r="219" spans="1:6" s="153" customFormat="1" ht="21" x14ac:dyDescent="0.2">
      <c r="A219" s="159" t="s">
        <v>913</v>
      </c>
      <c r="B219" s="160" t="s">
        <v>914</v>
      </c>
      <c r="C219" s="159" t="s">
        <v>915</v>
      </c>
      <c r="D219" s="161">
        <v>4.1500000000000004</v>
      </c>
      <c r="E219" s="162">
        <v>2.44</v>
      </c>
      <c r="F219" s="163">
        <f t="shared" si="16"/>
        <v>10.130000000000001</v>
      </c>
    </row>
    <row r="220" spans="1:6" s="153" customFormat="1" ht="12.75" x14ac:dyDescent="0.2">
      <c r="A220" s="159" t="s">
        <v>892</v>
      </c>
      <c r="B220" s="160" t="s">
        <v>893</v>
      </c>
      <c r="C220" s="159" t="s">
        <v>894</v>
      </c>
      <c r="D220" s="161">
        <v>9.7000000000000003E-2</v>
      </c>
      <c r="E220" s="162">
        <v>22.66</v>
      </c>
      <c r="F220" s="163">
        <f t="shared" si="16"/>
        <v>2.2000000000000002</v>
      </c>
    </row>
    <row r="221" spans="1:6" s="153" customFormat="1" ht="12.75" x14ac:dyDescent="0.2">
      <c r="A221" s="159" t="s">
        <v>895</v>
      </c>
      <c r="B221" s="160" t="s">
        <v>896</v>
      </c>
      <c r="C221" s="159" t="s">
        <v>894</v>
      </c>
      <c r="D221" s="161">
        <v>9.0999999999999998E-2</v>
      </c>
      <c r="E221" s="162">
        <v>15.45</v>
      </c>
      <c r="F221" s="163">
        <f t="shared" si="16"/>
        <v>1.41</v>
      </c>
    </row>
    <row r="222" spans="1:6" s="153" customFormat="1" ht="21" x14ac:dyDescent="0.2">
      <c r="A222" s="159" t="s">
        <v>918</v>
      </c>
      <c r="B222" s="160" t="s">
        <v>919</v>
      </c>
      <c r="C222" s="159" t="s">
        <v>920</v>
      </c>
      <c r="D222" s="161">
        <v>8.9999999999999998E-4</v>
      </c>
      <c r="E222" s="162">
        <v>16.420000000000002</v>
      </c>
      <c r="F222" s="163">
        <f t="shared" si="16"/>
        <v>0.01</v>
      </c>
    </row>
    <row r="223" spans="1:6" s="153" customFormat="1" ht="21" x14ac:dyDescent="0.2">
      <c r="A223" s="159" t="s">
        <v>921</v>
      </c>
      <c r="B223" s="160" t="s">
        <v>922</v>
      </c>
      <c r="C223" s="159" t="s">
        <v>923</v>
      </c>
      <c r="D223" s="161">
        <v>1.1999999999999999E-3</v>
      </c>
      <c r="E223" s="162">
        <v>15.29</v>
      </c>
      <c r="F223" s="163">
        <f t="shared" si="16"/>
        <v>0.02</v>
      </c>
    </row>
    <row r="224" spans="1:6" s="153" customFormat="1" ht="12.75" x14ac:dyDescent="0.2">
      <c r="A224" s="159" t="s">
        <v>897</v>
      </c>
      <c r="B224" s="160" t="s">
        <v>898</v>
      </c>
      <c r="C224" s="159" t="s">
        <v>899</v>
      </c>
      <c r="D224" s="161">
        <v>0.08</v>
      </c>
      <c r="E224" s="162">
        <v>7.31</v>
      </c>
      <c r="F224" s="163">
        <f t="shared" si="16"/>
        <v>0.57999999999999996</v>
      </c>
    </row>
    <row r="225" spans="1:17" s="153" customFormat="1" ht="21.75" x14ac:dyDescent="0.2">
      <c r="A225" s="159" t="s">
        <v>924</v>
      </c>
      <c r="B225" s="164" t="s">
        <v>925</v>
      </c>
      <c r="C225" s="159" t="s">
        <v>926</v>
      </c>
      <c r="D225" s="161">
        <v>1.1E-4</v>
      </c>
      <c r="E225" s="162">
        <v>11350.46</v>
      </c>
      <c r="F225" s="163">
        <f t="shared" si="16"/>
        <v>1.25</v>
      </c>
    </row>
    <row r="226" spans="1:17" s="153" customFormat="1" ht="12.75" x14ac:dyDescent="0.2">
      <c r="A226" s="157"/>
      <c r="B226" s="165" t="s">
        <v>905</v>
      </c>
      <c r="C226" s="166"/>
      <c r="D226" s="166"/>
      <c r="E226" s="167"/>
      <c r="F226" s="167">
        <f>SUM(F217:F225)</f>
        <v>17.010000000000002</v>
      </c>
    </row>
    <row r="227" spans="1:17" x14ac:dyDescent="0.25">
      <c r="I227" s="153"/>
      <c r="J227" s="153"/>
      <c r="K227" s="153"/>
      <c r="L227" s="153"/>
      <c r="M227" s="153"/>
      <c r="N227" s="153"/>
      <c r="O227" s="153"/>
      <c r="P227" s="153"/>
      <c r="Q227" s="153"/>
    </row>
    <row r="228" spans="1:17" ht="12.75" x14ac:dyDescent="0.2">
      <c r="A228" s="142" t="s">
        <v>642</v>
      </c>
      <c r="B228" s="143" t="s">
        <v>883</v>
      </c>
      <c r="C228" s="142" t="s">
        <v>884</v>
      </c>
      <c r="D228" s="144"/>
      <c r="E228" s="145"/>
      <c r="F228" s="146"/>
      <c r="I228" s="153"/>
      <c r="J228" s="153"/>
      <c r="K228" s="153"/>
      <c r="L228" s="153"/>
      <c r="M228" s="153"/>
      <c r="N228" s="153"/>
      <c r="O228" s="153"/>
      <c r="P228" s="153"/>
      <c r="Q228" s="153"/>
    </row>
    <row r="229" spans="1:17" ht="12.75" x14ac:dyDescent="0.2">
      <c r="A229" s="157" t="s">
        <v>886</v>
      </c>
      <c r="B229" s="157" t="s">
        <v>887</v>
      </c>
      <c r="C229" s="157" t="s">
        <v>888</v>
      </c>
      <c r="D229" s="157" t="s">
        <v>889</v>
      </c>
      <c r="E229" s="158" t="s">
        <v>890</v>
      </c>
      <c r="F229" s="157" t="s">
        <v>891</v>
      </c>
      <c r="I229" s="153"/>
      <c r="J229" s="153"/>
      <c r="K229" s="153"/>
      <c r="L229" s="153"/>
      <c r="M229" s="153"/>
      <c r="N229" s="153"/>
      <c r="O229" s="153"/>
      <c r="P229" s="153"/>
      <c r="Q229" s="153"/>
    </row>
    <row r="230" spans="1:17" ht="25.5" x14ac:dyDescent="0.2">
      <c r="A230" s="148" t="s">
        <v>1004</v>
      </c>
      <c r="B230" s="149" t="s">
        <v>643</v>
      </c>
      <c r="C230" s="148" t="s">
        <v>661</v>
      </c>
      <c r="D230" s="150"/>
      <c r="E230" s="151"/>
      <c r="F230" s="152"/>
      <c r="I230" s="153"/>
      <c r="J230" s="153"/>
      <c r="K230" s="153"/>
      <c r="L230" s="153"/>
      <c r="M230" s="153"/>
      <c r="N230" s="153"/>
      <c r="O230" s="153"/>
      <c r="P230" s="153"/>
      <c r="Q230" s="153"/>
    </row>
    <row r="231" spans="1:17" s="153" customFormat="1" ht="12.75" x14ac:dyDescent="0.2">
      <c r="A231" s="176" t="s">
        <v>895</v>
      </c>
      <c r="B231" s="160" t="s">
        <v>896</v>
      </c>
      <c r="C231" s="159" t="s">
        <v>955</v>
      </c>
      <c r="D231" s="159">
        <v>0.25</v>
      </c>
      <c r="E231" s="159">
        <v>15.45</v>
      </c>
      <c r="F231" s="163">
        <f t="shared" ref="F231:F232" si="17">ROUND(D231*E231,2)</f>
        <v>3.86</v>
      </c>
    </row>
    <row r="232" spans="1:17" s="153" customFormat="1" ht="21" x14ac:dyDescent="0.2">
      <c r="A232" s="176" t="s">
        <v>1005</v>
      </c>
      <c r="B232" s="160" t="s">
        <v>1006</v>
      </c>
      <c r="C232" s="159" t="s">
        <v>909</v>
      </c>
      <c r="D232" s="159">
        <v>1.1200000000000001</v>
      </c>
      <c r="E232" s="159">
        <v>14.45</v>
      </c>
      <c r="F232" s="163">
        <f t="shared" si="17"/>
        <v>16.18</v>
      </c>
    </row>
    <row r="233" spans="1:17" s="198" customFormat="1" ht="12.75" x14ac:dyDescent="0.2">
      <c r="A233" s="194"/>
      <c r="B233" s="199"/>
      <c r="C233" s="194"/>
      <c r="D233" s="195"/>
      <c r="E233" s="196"/>
      <c r="F233" s="196"/>
    </row>
    <row r="234" spans="1:17" ht="12.75" x14ac:dyDescent="0.2">
      <c r="A234" s="157"/>
      <c r="B234" s="165" t="s">
        <v>905</v>
      </c>
      <c r="C234" s="166"/>
      <c r="D234" s="166"/>
      <c r="E234" s="167"/>
      <c r="F234" s="167">
        <f>SUM(F231:F233)</f>
        <v>20.04</v>
      </c>
    </row>
    <row r="237" spans="1:17" ht="12.75" x14ac:dyDescent="0.2">
      <c r="A237" s="142" t="s">
        <v>1007</v>
      </c>
      <c r="B237" s="143" t="s">
        <v>883</v>
      </c>
      <c r="C237" s="142" t="s">
        <v>884</v>
      </c>
      <c r="D237" s="144"/>
      <c r="E237" s="145"/>
      <c r="F237" s="146"/>
    </row>
    <row r="238" spans="1:17" ht="12.75" x14ac:dyDescent="0.2">
      <c r="A238" s="157" t="s">
        <v>886</v>
      </c>
      <c r="B238" s="157" t="s">
        <v>887</v>
      </c>
      <c r="C238" s="157" t="s">
        <v>888</v>
      </c>
      <c r="D238" s="157" t="s">
        <v>889</v>
      </c>
      <c r="E238" s="158" t="s">
        <v>890</v>
      </c>
      <c r="F238" s="157" t="s">
        <v>891</v>
      </c>
    </row>
    <row r="239" spans="1:17" ht="24" customHeight="1" x14ac:dyDescent="0.2">
      <c r="A239" s="148" t="s">
        <v>885</v>
      </c>
      <c r="B239" s="149" t="s">
        <v>1008</v>
      </c>
      <c r="C239" s="148" t="s">
        <v>661</v>
      </c>
      <c r="D239" s="150"/>
      <c r="E239" s="151"/>
      <c r="F239" s="152"/>
    </row>
    <row r="240" spans="1:17" ht="21" customHeight="1" x14ac:dyDescent="0.2">
      <c r="A240" s="154"/>
      <c r="B240" s="155"/>
      <c r="C240" s="155"/>
      <c r="D240" s="155"/>
      <c r="E240" s="156"/>
      <c r="F240" s="155"/>
    </row>
    <row r="241" spans="1:6" ht="21.75" customHeight="1" x14ac:dyDescent="0.2">
      <c r="A241" s="157" t="s">
        <v>886</v>
      </c>
      <c r="B241" s="157" t="s">
        <v>887</v>
      </c>
      <c r="C241" s="157" t="s">
        <v>888</v>
      </c>
      <c r="D241" s="157" t="s">
        <v>889</v>
      </c>
      <c r="E241" s="158" t="s">
        <v>890</v>
      </c>
      <c r="F241" s="157" t="s">
        <v>891</v>
      </c>
    </row>
    <row r="242" spans="1:6" s="153" customFormat="1" ht="12.75" x14ac:dyDescent="0.2">
      <c r="A242" s="159" t="s">
        <v>892</v>
      </c>
      <c r="B242" s="160" t="s">
        <v>893</v>
      </c>
      <c r="C242" s="159" t="s">
        <v>894</v>
      </c>
      <c r="D242" s="161">
        <v>0.05</v>
      </c>
      <c r="E242" s="162">
        <v>22.66</v>
      </c>
      <c r="F242" s="163">
        <f t="shared" ref="F242:F244" si="18">ROUND(D242*E242,2)</f>
        <v>1.1299999999999999</v>
      </c>
    </row>
    <row r="243" spans="1:6" s="153" customFormat="1" ht="12.75" x14ac:dyDescent="0.2">
      <c r="A243" s="159" t="s">
        <v>895</v>
      </c>
      <c r="B243" s="160" t="s">
        <v>896</v>
      </c>
      <c r="C243" s="159" t="s">
        <v>894</v>
      </c>
      <c r="D243" s="161">
        <v>0.05</v>
      </c>
      <c r="E243" s="162">
        <v>15.45</v>
      </c>
      <c r="F243" s="163">
        <f t="shared" si="18"/>
        <v>0.77</v>
      </c>
    </row>
    <row r="244" spans="1:6" s="153" customFormat="1" ht="12.75" x14ac:dyDescent="0.2">
      <c r="A244" s="159" t="s">
        <v>897</v>
      </c>
      <c r="B244" s="160" t="s">
        <v>898</v>
      </c>
      <c r="C244" s="159" t="s">
        <v>899</v>
      </c>
      <c r="D244" s="161">
        <v>0.2</v>
      </c>
      <c r="E244" s="162">
        <v>7.31</v>
      </c>
      <c r="F244" s="163">
        <f t="shared" si="18"/>
        <v>1.46</v>
      </c>
    </row>
    <row r="245" spans="1:6" s="198" customFormat="1" ht="12.75" x14ac:dyDescent="0.2">
      <c r="A245" s="194"/>
      <c r="B245" s="199"/>
      <c r="C245" s="194"/>
      <c r="D245" s="195"/>
      <c r="E245" s="196"/>
      <c r="F245" s="196"/>
    </row>
    <row r="246" spans="1:6" ht="12.75" x14ac:dyDescent="0.2">
      <c r="A246" s="157"/>
      <c r="B246" s="165" t="s">
        <v>905</v>
      </c>
      <c r="C246" s="166"/>
      <c r="D246" s="166"/>
      <c r="E246" s="167"/>
      <c r="F246" s="167">
        <f>SUM(F242:F245)</f>
        <v>3.36</v>
      </c>
    </row>
  </sheetData>
  <mergeCells count="1">
    <mergeCell ref="A10:F10"/>
  </mergeCells>
  <printOptions horizontalCentered="1"/>
  <pageMargins left="0.51181102362204722" right="0.51181102362204722" top="0.78740157480314965" bottom="0.78740157480314965" header="0.31496062992125984" footer="0.31496062992125984"/>
  <pageSetup paperSize="9" scale="62" fitToWidth="5" fitToHeight="5" orientation="portrait" r:id="rId1"/>
  <rowBreaks count="3" manualBreakCount="3">
    <brk id="56" max="5" man="1"/>
    <brk id="103" max="5" man="1"/>
    <brk id="159" max="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71"/>
  <sheetViews>
    <sheetView workbookViewId="0">
      <selection activeCell="D77" activeCellId="1" sqref="G82 D77"/>
    </sheetView>
  </sheetViews>
  <sheetFormatPr defaultRowHeight="15" x14ac:dyDescent="0.25"/>
  <sheetData>
    <row r="1" spans="1:3" x14ac:dyDescent="0.25">
      <c r="A1" t="s">
        <v>20</v>
      </c>
    </row>
    <row r="3" spans="1:3" x14ac:dyDescent="0.25">
      <c r="A3" t="s">
        <v>3</v>
      </c>
      <c r="B3" t="s">
        <v>15</v>
      </c>
    </row>
    <row r="4" spans="1:3" x14ac:dyDescent="0.25">
      <c r="B4" s="3">
        <v>0.5</v>
      </c>
      <c r="C4" t="s">
        <v>26</v>
      </c>
    </row>
    <row r="6" spans="1:3" x14ac:dyDescent="0.25">
      <c r="B6" t="s">
        <v>21</v>
      </c>
    </row>
    <row r="7" spans="1:3" x14ac:dyDescent="0.25">
      <c r="C7" t="s">
        <v>24</v>
      </c>
    </row>
    <row r="8" spans="1:3" x14ac:dyDescent="0.25">
      <c r="B8" t="s">
        <v>25</v>
      </c>
    </row>
    <row r="9" spans="1:3" x14ac:dyDescent="0.25">
      <c r="B9" s="6">
        <v>1</v>
      </c>
      <c r="C9" t="s">
        <v>30</v>
      </c>
    </row>
    <row r="10" spans="1:3" x14ac:dyDescent="0.25">
      <c r="B10" s="7" t="s">
        <v>31</v>
      </c>
    </row>
    <row r="11" spans="1:3" x14ac:dyDescent="0.25">
      <c r="B11" s="7"/>
    </row>
    <row r="12" spans="1:3" x14ac:dyDescent="0.25">
      <c r="B12" s="7"/>
    </row>
    <row r="13" spans="1:3" x14ac:dyDescent="0.25">
      <c r="B13" s="7"/>
    </row>
    <row r="14" spans="1:3" x14ac:dyDescent="0.25">
      <c r="B14" s="7"/>
    </row>
    <row r="15" spans="1:3" x14ac:dyDescent="0.25">
      <c r="B15" s="7"/>
    </row>
    <row r="16" spans="1:3" x14ac:dyDescent="0.25">
      <c r="B16" s="7"/>
    </row>
    <row r="17" spans="2:2" x14ac:dyDescent="0.25">
      <c r="B17" s="7"/>
    </row>
    <row r="18" spans="2:2" x14ac:dyDescent="0.25">
      <c r="B18" s="7"/>
    </row>
    <row r="19" spans="2:2" x14ac:dyDescent="0.25">
      <c r="B19" s="7"/>
    </row>
    <row r="20" spans="2:2" x14ac:dyDescent="0.25">
      <c r="B20" s="7"/>
    </row>
    <row r="21" spans="2:2" x14ac:dyDescent="0.25">
      <c r="B21" s="7"/>
    </row>
    <row r="22" spans="2:2" x14ac:dyDescent="0.25">
      <c r="B22" s="7"/>
    </row>
    <row r="23" spans="2:2" x14ac:dyDescent="0.25">
      <c r="B23" s="7"/>
    </row>
    <row r="24" spans="2:2" x14ac:dyDescent="0.25">
      <c r="B24" s="7"/>
    </row>
    <row r="25" spans="2:2" x14ac:dyDescent="0.25">
      <c r="B25" s="7"/>
    </row>
    <row r="26" spans="2:2" x14ac:dyDescent="0.25">
      <c r="B26" s="7"/>
    </row>
    <row r="27" spans="2:2" x14ac:dyDescent="0.25">
      <c r="B27" s="7"/>
    </row>
    <row r="28" spans="2:2" x14ac:dyDescent="0.25">
      <c r="B28" s="7"/>
    </row>
    <row r="29" spans="2:2" x14ac:dyDescent="0.25">
      <c r="B29" s="7"/>
    </row>
    <row r="30" spans="2:2" x14ac:dyDescent="0.25">
      <c r="B30" s="7"/>
    </row>
    <row r="31" spans="2:2" x14ac:dyDescent="0.25">
      <c r="B31" s="7"/>
    </row>
    <row r="32" spans="2:2" x14ac:dyDescent="0.25">
      <c r="B32" s="7"/>
    </row>
    <row r="33" spans="2:2" x14ac:dyDescent="0.25">
      <c r="B33" s="7"/>
    </row>
    <row r="34" spans="2:2" x14ac:dyDescent="0.25">
      <c r="B34" s="7"/>
    </row>
    <row r="35" spans="2:2" x14ac:dyDescent="0.25">
      <c r="B35" s="7"/>
    </row>
    <row r="36" spans="2:2" x14ac:dyDescent="0.25">
      <c r="B36" s="7"/>
    </row>
    <row r="37" spans="2:2" x14ac:dyDescent="0.25">
      <c r="B37" s="7"/>
    </row>
    <row r="38" spans="2:2" x14ac:dyDescent="0.25">
      <c r="B38" s="7"/>
    </row>
    <row r="39" spans="2:2" x14ac:dyDescent="0.25">
      <c r="B39" s="7"/>
    </row>
    <row r="40" spans="2:2" x14ac:dyDescent="0.25">
      <c r="B40" s="7"/>
    </row>
    <row r="41" spans="2:2" x14ac:dyDescent="0.25">
      <c r="B41" s="7"/>
    </row>
    <row r="42" spans="2:2" x14ac:dyDescent="0.25">
      <c r="B42" s="7"/>
    </row>
    <row r="43" spans="2:2" x14ac:dyDescent="0.25">
      <c r="B43" s="7"/>
    </row>
    <row r="44" spans="2:2" x14ac:dyDescent="0.25">
      <c r="B44" s="7"/>
    </row>
    <row r="45" spans="2:2" x14ac:dyDescent="0.25">
      <c r="B45" s="7"/>
    </row>
    <row r="46" spans="2:2" x14ac:dyDescent="0.25">
      <c r="B46" s="7"/>
    </row>
    <row r="47" spans="2:2" x14ac:dyDescent="0.25">
      <c r="B47" s="7"/>
    </row>
    <row r="48" spans="2:2" x14ac:dyDescent="0.25">
      <c r="B48" s="7"/>
    </row>
    <row r="49" spans="2:6" x14ac:dyDescent="0.25">
      <c r="B49" s="7"/>
    </row>
    <row r="50" spans="2:6" x14ac:dyDescent="0.25">
      <c r="B50" s="7"/>
    </row>
    <row r="51" spans="2:6" x14ac:dyDescent="0.25">
      <c r="B51" s="7"/>
    </row>
    <row r="52" spans="2:6" x14ac:dyDescent="0.25">
      <c r="B52" s="7"/>
    </row>
    <row r="53" spans="2:6" x14ac:dyDescent="0.25">
      <c r="B53" s="7"/>
    </row>
    <row r="54" spans="2:6" x14ac:dyDescent="0.25">
      <c r="B54" s="7"/>
    </row>
    <row r="55" spans="2:6" x14ac:dyDescent="0.25">
      <c r="B55" s="7"/>
    </row>
    <row r="56" spans="2:6" x14ac:dyDescent="0.25">
      <c r="B56" s="7"/>
    </row>
    <row r="57" spans="2:6" x14ac:dyDescent="0.25">
      <c r="B57" s="7"/>
    </row>
    <row r="58" spans="2:6" x14ac:dyDescent="0.25">
      <c r="B58" s="7"/>
    </row>
    <row r="59" spans="2:6" x14ac:dyDescent="0.25">
      <c r="B59" s="7"/>
      <c r="C59" s="12"/>
    </row>
    <row r="60" spans="2:6" x14ac:dyDescent="0.25">
      <c r="B60" s="7"/>
      <c r="C60" s="12"/>
    </row>
    <row r="61" spans="2:6" x14ac:dyDescent="0.25">
      <c r="B61" s="7"/>
      <c r="C61" s="12"/>
    </row>
    <row r="62" spans="2:6" x14ac:dyDescent="0.25">
      <c r="B62" s="7"/>
      <c r="C62" s="12"/>
    </row>
    <row r="63" spans="2:6" x14ac:dyDescent="0.25">
      <c r="B63" s="7" t="s">
        <v>187</v>
      </c>
      <c r="C63" s="12" t="s">
        <v>194</v>
      </c>
      <c r="D63" s="10" t="s">
        <v>199</v>
      </c>
      <c r="E63">
        <v>50</v>
      </c>
      <c r="F63">
        <v>88.22</v>
      </c>
    </row>
    <row r="64" spans="2:6" ht="25.5" x14ac:dyDescent="0.25">
      <c r="B64" s="8" t="s">
        <v>188</v>
      </c>
      <c r="C64" s="12" t="s">
        <v>195</v>
      </c>
      <c r="D64" s="10" t="s">
        <v>199</v>
      </c>
      <c r="E64">
        <v>20</v>
      </c>
      <c r="F64">
        <v>119.17</v>
      </c>
    </row>
    <row r="65" spans="2:6" ht="25.5" x14ac:dyDescent="0.25">
      <c r="B65" s="8" t="s">
        <v>189</v>
      </c>
      <c r="C65" s="12" t="s">
        <v>196</v>
      </c>
      <c r="D65" s="10" t="s">
        <v>199</v>
      </c>
      <c r="E65">
        <v>75</v>
      </c>
      <c r="F65">
        <v>201.64</v>
      </c>
    </row>
    <row r="66" spans="2:6" ht="25.5" x14ac:dyDescent="0.25">
      <c r="B66" s="8" t="s">
        <v>190</v>
      </c>
      <c r="C66" s="12" t="s">
        <v>197</v>
      </c>
      <c r="D66" s="10" t="s">
        <v>199</v>
      </c>
      <c r="E66">
        <v>5</v>
      </c>
      <c r="F66">
        <v>104.48</v>
      </c>
    </row>
    <row r="67" spans="2:6" ht="25.5" x14ac:dyDescent="0.25">
      <c r="B67" s="8" t="s">
        <v>201</v>
      </c>
      <c r="C67" s="4" t="s">
        <v>200</v>
      </c>
      <c r="D67" s="10" t="s">
        <v>199</v>
      </c>
      <c r="E67">
        <v>30</v>
      </c>
      <c r="F67">
        <v>171.11</v>
      </c>
    </row>
    <row r="68" spans="2:6" ht="210" x14ac:dyDescent="0.25">
      <c r="B68" s="8" t="s">
        <v>203</v>
      </c>
      <c r="C68" s="5" t="s">
        <v>202</v>
      </c>
      <c r="D68" s="10" t="s">
        <v>199</v>
      </c>
      <c r="E68">
        <v>15</v>
      </c>
      <c r="F68">
        <v>173.44</v>
      </c>
    </row>
    <row r="69" spans="2:6" ht="105" x14ac:dyDescent="0.25">
      <c r="B69" s="8" t="s">
        <v>205</v>
      </c>
      <c r="C69" s="5" t="s">
        <v>204</v>
      </c>
      <c r="D69" s="10" t="s">
        <v>199</v>
      </c>
      <c r="E69">
        <v>5</v>
      </c>
      <c r="F69">
        <v>620.99</v>
      </c>
    </row>
    <row r="70" spans="2:6" ht="25.5" x14ac:dyDescent="0.25">
      <c r="B70" s="9" t="s">
        <v>206</v>
      </c>
      <c r="C70" s="12" t="s">
        <v>198</v>
      </c>
      <c r="D70" s="10" t="s">
        <v>199</v>
      </c>
      <c r="E70">
        <v>3</v>
      </c>
      <c r="F70">
        <v>1526.31</v>
      </c>
    </row>
    <row r="71" spans="2:6" x14ac:dyDescent="0.25">
      <c r="B71" s="7"/>
    </row>
  </sheetData>
  <pageMargins left="0.511811024" right="0.511811024" top="0.78740157499999996" bottom="0.78740157499999996" header="0.31496062000000002" footer="0.31496062000000002"/>
  <pageSetup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Planilha1</vt:lpstr>
      <vt:lpstr>COMPOSIÇÕES UNITÁRIAS</vt:lpstr>
      <vt:lpstr>Planilha2</vt:lpstr>
      <vt:lpstr>'COMPOSIÇÕES UNITÁRIAS'!Area_de_impressao</vt:lpstr>
      <vt:lpstr>Planilha1!Area_de_impressao</vt:lpstr>
      <vt:lpstr>'COMPOSIÇÕES UNITÁRIAS'!Titulos_de_impressao</vt:lpstr>
    </vt:vector>
  </TitlesOfParts>
  <Company>Empresa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AutoBVT</dc:creator>
  <cp:lastModifiedBy>PEDRO ARTHUR IZIDIO CARNAUBA SANTOS</cp:lastModifiedBy>
  <cp:lastPrinted>2021-12-03T20:37:25Z</cp:lastPrinted>
  <dcterms:created xsi:type="dcterms:W3CDTF">2021-06-17T19:03:37Z</dcterms:created>
  <dcterms:modified xsi:type="dcterms:W3CDTF">2021-12-03T20:37:28Z</dcterms:modified>
</cp:coreProperties>
</file>